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FAE5AB3D-BC94-4990-A329-978C768F82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B33" i="2"/>
  <c r="C33" i="2"/>
  <c r="E72" i="2" l="1"/>
  <c r="E37" i="2" l="1"/>
  <c r="I37" i="2"/>
  <c r="H37" i="2" l="1"/>
  <c r="F19" i="3" l="1"/>
  <c r="I19" i="3"/>
  <c r="H2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G10" i="3" s="1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D34" i="2" s="1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94" i="3" l="1"/>
  <c r="G85" i="3"/>
  <c r="G90" i="3"/>
  <c r="G106" i="3"/>
  <c r="D90" i="2"/>
  <c r="D106" i="2"/>
  <c r="D76" i="3"/>
  <c r="E17" i="3"/>
  <c r="D34" i="3"/>
  <c r="G72" i="3"/>
  <c r="H33" i="2"/>
  <c r="D76" i="2"/>
  <c r="F71" i="3"/>
  <c r="F154" i="3" s="1"/>
  <c r="G76" i="3"/>
  <c r="G147" i="3"/>
  <c r="I33" i="3"/>
  <c r="E33" i="3"/>
  <c r="D121" i="3"/>
  <c r="F71" i="2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H125" i="3"/>
  <c r="I125" i="3"/>
  <c r="F125" i="3"/>
  <c r="F124" i="3" s="1"/>
  <c r="B153" i="3"/>
  <c r="D10" i="2"/>
  <c r="D19" i="2"/>
  <c r="C153" i="3"/>
  <c r="C153" i="2"/>
  <c r="D37" i="2"/>
  <c r="G76" i="2"/>
  <c r="G85" i="2"/>
  <c r="G94" i="2"/>
  <c r="H125" i="2"/>
  <c r="G126" i="2"/>
  <c r="I17" i="3"/>
  <c r="F155" i="3"/>
  <c r="D37" i="3"/>
  <c r="D85" i="3"/>
  <c r="G121" i="3"/>
  <c r="D126" i="3"/>
  <c r="G128" i="3"/>
  <c r="G19" i="3"/>
  <c r="G30" i="3"/>
  <c r="E125" i="3"/>
  <c r="D10" i="3"/>
  <c r="D19" i="3"/>
  <c r="D30" i="3"/>
  <c r="H33" i="3"/>
  <c r="H71" i="3"/>
  <c r="F154" i="2"/>
  <c r="G10" i="2"/>
  <c r="G19" i="2"/>
  <c r="G30" i="2"/>
  <c r="H71" i="2"/>
  <c r="F125" i="2"/>
  <c r="I37" i="1"/>
  <c r="H37" i="1"/>
  <c r="F37" i="1"/>
  <c r="E37" i="1"/>
  <c r="G33" i="3" l="1"/>
  <c r="I154" i="3"/>
  <c r="I124" i="3"/>
  <c r="G154" i="2"/>
  <c r="G71" i="3"/>
  <c r="D33" i="3"/>
  <c r="G33" i="2"/>
  <c r="G154" i="3"/>
  <c r="F153" i="3"/>
  <c r="E154" i="2"/>
  <c r="D154" i="3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7" i="3"/>
  <c r="G125" i="3"/>
  <c r="H124" i="3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I155" i="3" l="1"/>
  <c r="H153" i="3"/>
  <c r="I153" i="3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<sst xmlns="http://schemas.openxmlformats.org/spreadsheetml/2006/main" count="1110" uniqueCount="182">
  <si>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</si>
  <si>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</si>
  <si>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</si>
  <si>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</si>
  <si>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</si>
  <si>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</si>
  <si>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</si>
  <si>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</si>
  <si>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</si>
  <si>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</si>
  <si>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</si>
  <si>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</si>
  <si>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</si>
  <si>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</si>
  <si>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</si>
  <si>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</si>
  <si>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</si>
  <si>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</si>
  <si>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</si>
  <si>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</si>
  <si>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</si>
  <si>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</si>
  <si>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</si>
  <si>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</si>
  <si>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</si>
  <si>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</si>
  <si>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</si>
  <si>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</si>
  <si>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</si>
  <si>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</si>
  <si>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</si>
  <si>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</si>
  <si>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</si>
  <si>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</si>
  <si>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</si>
  <si>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</si>
  <si>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</si>
  <si>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</si>
  <si>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</si>
  <si>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</si>
  <si>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</si>
  <si>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</si>
  <si>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</si>
  <si>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</si>
  <si>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</si>
  <si>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</si>
  <si>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</si>
  <si>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</si>
  <si>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</si>
  <si>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</si>
  <si>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</si>
  <si>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</si>
  <si>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</si>
  <si>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</si>
  <si>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</si>
  <si>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</si>
  <si>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</si>
  <si>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</si>
  <si>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</si>
  <si>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</si>
  <si>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</si>
  <si>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</si>
  <si>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</si>
  <si>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</si>
  <si>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</si>
  <si>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</si>
  <si>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</si>
  <si>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</si>
  <si>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</si>
  <si>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</si>
  <si>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</si>
  <si>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</si>
  <si>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</si>
  <si>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</si>
  <si>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</si>
  <si>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</si>
  <si>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</si>
  <si>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</si>
  <si>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</si>
  <si>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</si>
  <si>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</si>
  <si>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</si>
  <si>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</si>
  <si>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</si>
  <si>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</si>
  <si>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</si>
  <si>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</si>
  <si>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</si>
  <si>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</si>
  <si>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</si>
  <si>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</si>
  <si>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</si>
  <si>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</si>
  <si>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</si>
  <si>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</si>
  <si>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</si>
  <si>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</si>
  <si>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</si>
  <si>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</si>
  <si>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</si>
  <si>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</si>
  <si>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</si>
  <si>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</si>
  <si>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</si>
  <si>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</si>
  <si>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</si>
  <si>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</si>
  <si>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</si>
  <si>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</si>
  <si>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</si>
  <si>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</si>
  <si>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</si>
  <si>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</si>
  <si>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</si>
  <si>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</si>
  <si>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</si>
  <si>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</si>
  <si>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</si>
  <si>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</si>
  <si>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</si>
  <si>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</si>
  <si>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</si>
  <si>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</si>
  <si>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</si>
  <si>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</si>
  <si>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</si>
  <si>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</si>
  <si>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</si>
  <si>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</si>
  <si>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</si>
  <si>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</si>
  <si>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</si>
  <si>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</si>
  <si>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</si>
  <si>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</si>
  <si>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</si>
  <si>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</si>
  <si>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</si>
  <si>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</si>
  <si>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</si>
  <si>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</si>
  <si>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</si>
  <si>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</si>
  <si>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</si>
  <si>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</si>
  <si>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</si>
  <si>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</si>
  <si>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</si>
  <si>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</si>
  <si>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</si>
  <si>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</si>
  <si>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</si>
  <si>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</si>
  <si>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</si>
  <si>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</si>
  <si>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</si>
  <si>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</si>
  <si>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</si>
  <si>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</si>
  <si>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</si>
  <si>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</si>
  <si>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</si>
  <si>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</si>
  <si>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</si>
  <si>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</si>
  <si>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</si>
  <si>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</si>
  <si>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</si>
  <si>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</si>
  <si>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</si>
  <si>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</si>
  <si>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</si>
  <si>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</si>
  <si>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</si>
  <si>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</si>
  <si>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</si>
  <si>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</si>
  <si>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 xml:space="preserve">           GROZA CIPRIAN</t>
  </si>
  <si>
    <t>LA 30.04.2023</t>
  </si>
  <si>
    <t>Sume alocate de casa de asigurari  de  sanatate cumulat - la data de 30.04.2023</t>
  </si>
  <si>
    <t>Sume alocate de casa de asigurari  de  sanatate luna curenta - aprilie 2023</t>
  </si>
  <si>
    <t>Credite bugetare SEMESTRUL I
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</si>
</sst>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165" fontId="6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4">
    <cellStyle name="Comma 2" xfId="3" xr:uid="{00000000-0005-0000-0000-000000000000}"/>
    <cellStyle name="Comma 2 2" xfId="18" xr:uid="{C7A7C009-6909-432F-B4A5-253B44806348}"/>
    <cellStyle name="Comma 2 2 2" xfId="22" xr:uid="{7C75AF73-0A33-4380-AEF5-544E147DDF15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  <cellStyle name="Virgulă 3 2 2" xfId="23" xr:uid="{62F64159-1F57-4865-8495-0E1A58EBCCA5}"/>
  </cellStyles>
  <dxfs count="0"/>
  <tableStyles count="0" defaultTableStyle="TableStyleMedium2" defaultPivotStyle="PivotStyleLight16"/>
  <colors>
    <mruColors>
      <color rgb="FF78A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23" sqref="A23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162</v>
      </c>
      <c r="B1" s="18"/>
    </row>
    <row r="2" spans="1:9" x14ac:dyDescent="0.2">
      <c r="B2" s="19"/>
      <c r="C2" s="20"/>
    </row>
    <row r="3" spans="1:9" ht="16.5" x14ac:dyDescent="0.2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178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176</v>
      </c>
      <c r="C7" s="90" t="s">
        <v>181</v>
      </c>
      <c r="D7" s="90" t="s">
        <v>180</v>
      </c>
      <c r="E7" s="90"/>
      <c r="F7" s="90"/>
      <c r="G7" s="90" t="s">
        <v>179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25879.47</v>
      </c>
      <c r="C10" s="1">
        <f t="shared" ref="C10:I10" si="0">+C11+C12+C13+C14+C15+C16</f>
        <v>25879.47</v>
      </c>
      <c r="D10" s="1">
        <f>+E10+F10</f>
        <v>3955.4300000000003</v>
      </c>
      <c r="E10" s="1">
        <f t="shared" si="0"/>
        <v>1093.82</v>
      </c>
      <c r="F10" s="1">
        <f t="shared" si="0"/>
        <v>2861.61</v>
      </c>
      <c r="G10" s="1">
        <f>+H10+I10</f>
        <v>20989.299999999996</v>
      </c>
      <c r="H10" s="1">
        <f t="shared" si="0"/>
        <v>5550.7099999999991</v>
      </c>
      <c r="I10" s="1">
        <f t="shared" si="0"/>
        <v>15438.589999999998</v>
      </c>
    </row>
    <row r="11" spans="1:9" x14ac:dyDescent="0.2">
      <c r="A11" s="29" t="s">
        <v>2</v>
      </c>
      <c r="B11" s="2">
        <f>+'executie PNS activitate curenta'!B11+'executie PNS Ucraina'!B11</f>
        <v>23736.41</v>
      </c>
      <c r="C11" s="2">
        <f>+'executie PNS activitate curenta'!C11+'executie PNS Ucraina'!C11</f>
        <v>23736.41</v>
      </c>
      <c r="D11" s="1">
        <f t="shared" ref="D11:D80" si="1">+E11+F11</f>
        <v>3704.87</v>
      </c>
      <c r="E11" s="2">
        <f>+'executie PNS activitate curenta'!E11+'executie PNS Ucraina'!E11</f>
        <v>843.26</v>
      </c>
      <c r="F11" s="2">
        <f>+'executie PNS activitate curenta'!F11+'executie PNS Ucraina'!F11</f>
        <v>2861.61</v>
      </c>
      <c r="G11" s="1">
        <f t="shared" ref="G11:G80" si="2">+H11+I11</f>
        <v>20021.939999999999</v>
      </c>
      <c r="H11" s="2">
        <f>+'executie PNS activitate curenta'!H11+'executie PNS Ucraina'!H11</f>
        <v>4583.3499999999995</v>
      </c>
      <c r="I11" s="2">
        <f>+'executie PNS activitate curenta'!I11+'executie PNS Ucraina'!I11</f>
        <v>15438.589999999998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2143.06</v>
      </c>
      <c r="C15" s="2">
        <f>+'executie PNS activitate curenta'!C15+'executie PNS Ucraina'!C15</f>
        <v>2143.06</v>
      </c>
      <c r="D15" s="1">
        <f t="shared" si="1"/>
        <v>250.56</v>
      </c>
      <c r="E15" s="2">
        <f>+'executie PNS activitate curenta'!E15+'executie PNS Ucraina'!E15</f>
        <v>250.56</v>
      </c>
      <c r="F15" s="2">
        <f>+'executie PNS activitate curenta'!F15+'executie PNS Ucraina'!F15</f>
        <v>0</v>
      </c>
      <c r="G15" s="1">
        <f t="shared" si="2"/>
        <v>967.36</v>
      </c>
      <c r="H15" s="2">
        <f>+'executie PNS activitate curenta'!H15+'executie PNS Ucraina'!H15</f>
        <v>967.36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28792.170000000002</v>
      </c>
      <c r="C17" s="1">
        <f t="shared" ref="C17:I17" si="3">+C18+C19+C23+C22</f>
        <v>28792.170000000002</v>
      </c>
      <c r="D17" s="1">
        <f t="shared" si="1"/>
        <v>4678.8899999999994</v>
      </c>
      <c r="E17" s="1">
        <f t="shared" si="3"/>
        <v>236.36999999999998</v>
      </c>
      <c r="F17" s="1">
        <f t="shared" si="3"/>
        <v>4442.5199999999995</v>
      </c>
      <c r="G17" s="1">
        <f t="shared" si="2"/>
        <v>24025.289999999997</v>
      </c>
      <c r="H17" s="1">
        <f t="shared" si="3"/>
        <v>1261.7799999999997</v>
      </c>
      <c r="I17" s="1">
        <f t="shared" si="3"/>
        <v>22763.51</v>
      </c>
    </row>
    <row r="18" spans="1:9" x14ac:dyDescent="0.2">
      <c r="A18" s="30" t="s">
        <v>9</v>
      </c>
      <c r="B18" s="2">
        <f>+'executie PNS activitate curenta'!B18+'executie PNS Ucraina'!B18</f>
        <v>26212.57</v>
      </c>
      <c r="C18" s="2">
        <f>+'executie PNS activitate curenta'!C18+'executie PNS Ucraina'!C18</f>
        <v>26212.57</v>
      </c>
      <c r="D18" s="1">
        <f t="shared" si="1"/>
        <v>4221.78</v>
      </c>
      <c r="E18" s="2">
        <f>+'executie PNS activitate curenta'!E18+'executie PNS Ucraina'!E18</f>
        <v>0</v>
      </c>
      <c r="F18" s="2">
        <f>+'executie PNS activitate curenta'!F18+'executie PNS Ucraina'!F18</f>
        <v>4221.78</v>
      </c>
      <c r="G18" s="1">
        <f t="shared" si="2"/>
        <v>21660.59</v>
      </c>
      <c r="H18" s="2">
        <f>+'executie PNS activitate curenta'!H18+'executie PNS Ucraina'!H18</f>
        <v>5.31</v>
      </c>
      <c r="I18" s="2">
        <f>+'executie PNS activitate curenta'!I18+'executie PNS Ucraina'!I18</f>
        <v>21655.279999999999</v>
      </c>
    </row>
    <row r="19" spans="1:9" x14ac:dyDescent="0.2">
      <c r="A19" s="31" t="s">
        <v>10</v>
      </c>
      <c r="B19" s="2">
        <f>+'executie PNS activitate curenta'!B19+'executie PNS Ucraina'!B19</f>
        <v>1319.3300000000002</v>
      </c>
      <c r="C19" s="2">
        <f>+'executie PNS activitate curenta'!C19+'executie PNS Ucraina'!C19</f>
        <v>1319.3300000000002</v>
      </c>
      <c r="D19" s="1">
        <f t="shared" si="1"/>
        <v>220.73999999999998</v>
      </c>
      <c r="E19" s="2">
        <f>+E20+E21</f>
        <v>0</v>
      </c>
      <c r="F19" s="2">
        <f>+F20+F21</f>
        <v>220.73999999999998</v>
      </c>
      <c r="G19" s="1">
        <f t="shared" si="2"/>
        <v>1108.23</v>
      </c>
      <c r="H19" s="2">
        <f t="shared" ref="H19:I19" si="4">+H20+H21</f>
        <v>0</v>
      </c>
      <c r="I19" s="2">
        <f t="shared" si="4"/>
        <v>1108.23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7.92</v>
      </c>
      <c r="E20" s="2">
        <f>+'executie PNS activitate curenta'!E20+'executie PNS Ucraina'!E20</f>
        <v>0</v>
      </c>
      <c r="F20" s="2">
        <f>+'executie PNS activitate curenta'!F20+'executie PNS Ucraina'!F20</f>
        <v>7.92</v>
      </c>
      <c r="G20" s="1">
        <f t="shared" si="2"/>
        <v>54.720000000000006</v>
      </c>
      <c r="H20" s="2">
        <f>+'executie PNS activitate curenta'!H20+'executie PNS Ucraina'!H20</f>
        <v>0</v>
      </c>
      <c r="I20" s="2">
        <f>+'executie PNS activitate curenta'!I20+'executie PNS Ucraina'!I20</f>
        <v>54.720000000000006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212.82</v>
      </c>
      <c r="E21" s="2">
        <f>+'executie PNS activitate curenta'!E21+'executie PNS Ucraina'!E21</f>
        <v>0</v>
      </c>
      <c r="F21" s="2">
        <f>+'executie PNS activitate curenta'!F21+'executie PNS Ucraina'!F21</f>
        <v>212.82</v>
      </c>
      <c r="G21" s="1">
        <f t="shared" si="2"/>
        <v>1053.51</v>
      </c>
      <c r="H21" s="2">
        <f>+'executie PNS activitate curenta'!H21+'executie PNS Ucraina'!H21</f>
        <v>0</v>
      </c>
      <c r="I21" s="2">
        <f>+'executie PNS activitate curenta'!I21+'executie PNS Ucraina'!I21</f>
        <v>1053.51</v>
      </c>
    </row>
    <row r="22" spans="1:9" ht="25.5" x14ac:dyDescent="0.2">
      <c r="A22" s="32" t="s">
        <v>11</v>
      </c>
      <c r="B22" s="2">
        <f>+'executie PNS activitate curenta'!B22+'executie PNS Ucraina'!B22</f>
        <v>2.04</v>
      </c>
      <c r="C22" s="2">
        <f>+'executie PNS activitate curenta'!C22+'executie PNS Ucraina'!C22</f>
        <v>2.04</v>
      </c>
      <c r="D22" s="1">
        <f t="shared" si="1"/>
        <v>0.23</v>
      </c>
      <c r="E22" s="2">
        <f>+'executie PNS activitate curenta'!E22+'executie PNS Ucraina'!E22</f>
        <v>0.23</v>
      </c>
      <c r="F22" s="2">
        <f>+'executie PNS activitate curenta'!F22+'executie PNS Ucraina'!F22</f>
        <v>0</v>
      </c>
      <c r="G22" s="1">
        <f t="shared" si="2"/>
        <v>0.61</v>
      </c>
      <c r="H22" s="2">
        <f>+'executie PNS activitate curenta'!H22+'executie PNS Ucraina'!H22</f>
        <v>0.61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1258.23</v>
      </c>
      <c r="C23" s="2">
        <f>+'executie PNS activitate curenta'!C23+'executie PNS Ucraina'!C23</f>
        <v>1258.23</v>
      </c>
      <c r="D23" s="1">
        <f t="shared" si="1"/>
        <v>236.14</v>
      </c>
      <c r="E23" s="16">
        <f t="shared" ref="E23:I23" si="5">+E24+E25+E26+E27+E28+E29</f>
        <v>236.14</v>
      </c>
      <c r="F23" s="16">
        <f t="shared" si="5"/>
        <v>0</v>
      </c>
      <c r="G23" s="1">
        <f t="shared" si="2"/>
        <v>1255.8599999999999</v>
      </c>
      <c r="H23" s="16">
        <f t="shared" si="5"/>
        <v>1255.8599999999999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9.99</v>
      </c>
      <c r="H24" s="2">
        <f>+'executie PNS activitate curenta'!H24+'executie PNS Ucraina'!H24</f>
        <v>9.99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25.98</v>
      </c>
      <c r="E25" s="2">
        <f>+'executie PNS activitate curenta'!E25+'executie PNS Ucraina'!E25</f>
        <v>25.98</v>
      </c>
      <c r="F25" s="2">
        <f>+'executie PNS activitate curenta'!F25+'executie PNS Ucraina'!F25</f>
        <v>0</v>
      </c>
      <c r="G25" s="1">
        <f t="shared" si="2"/>
        <v>138.65</v>
      </c>
      <c r="H25" s="2">
        <f>+'executie PNS activitate curenta'!H25+'executie PNS Ucraina'!H25</f>
        <v>138.65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1.51</v>
      </c>
      <c r="E26" s="2">
        <f>+'executie PNS activitate curenta'!E26+'executie PNS Ucraina'!E26</f>
        <v>1.51</v>
      </c>
      <c r="F26" s="2">
        <f>+'executie PNS activitate curenta'!F26+'executie PNS Ucraina'!F26</f>
        <v>0</v>
      </c>
      <c r="G26" s="1">
        <f t="shared" si="2"/>
        <v>83.37</v>
      </c>
      <c r="H26" s="2">
        <f>+'executie PNS activitate curenta'!H26+'executie PNS Ucraina'!H26</f>
        <v>83.37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17.670000000000002</v>
      </c>
      <c r="E27" s="2">
        <f>+'executie PNS activitate curenta'!E27+'executie PNS Ucraina'!E27</f>
        <v>17.670000000000002</v>
      </c>
      <c r="F27" s="2">
        <f>+'executie PNS activitate curenta'!F27+'executie PNS Ucraina'!F27</f>
        <v>0</v>
      </c>
      <c r="G27" s="1">
        <f t="shared" si="2"/>
        <v>483.64</v>
      </c>
      <c r="H27" s="2">
        <f>+'executie PNS activitate curenta'!H27+'executie PNS Ucraina'!H27</f>
        <v>483.64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179.04</v>
      </c>
      <c r="E28" s="2">
        <f>+'executie PNS activitate curenta'!E28+'executie PNS Ucraina'!E28</f>
        <v>179.04</v>
      </c>
      <c r="F28" s="2">
        <f>+'executie PNS activitate curenta'!F28+'executie PNS Ucraina'!F28</f>
        <v>0</v>
      </c>
      <c r="G28" s="1">
        <f t="shared" si="2"/>
        <v>499.69</v>
      </c>
      <c r="H28" s="2">
        <f>+'executie PNS activitate curenta'!H28+'executie PNS Ucraina'!H28</f>
        <v>499.69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11.94</v>
      </c>
      <c r="E29" s="2">
        <f>+'executie PNS activitate curenta'!E29+'executie PNS Ucraina'!E29</f>
        <v>11.94</v>
      </c>
      <c r="F29" s="2">
        <f>+'executie PNS activitate curenta'!F29+'executie PNS Ucraina'!F29</f>
        <v>0</v>
      </c>
      <c r="G29" s="1">
        <f t="shared" si="2"/>
        <v>40.520000000000003</v>
      </c>
      <c r="H29" s="2">
        <f>+'executie PNS activitate curenta'!H29+'executie PNS Ucraina'!H29</f>
        <v>40.520000000000003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472.53</v>
      </c>
      <c r="C30" s="1">
        <f t="shared" ref="C30:I30" si="6">+C31+C32</f>
        <v>472.53</v>
      </c>
      <c r="D30" s="1">
        <f t="shared" si="1"/>
        <v>76.03</v>
      </c>
      <c r="E30" s="1">
        <f t="shared" si="6"/>
        <v>0</v>
      </c>
      <c r="F30" s="1">
        <f t="shared" si="6"/>
        <v>76.03</v>
      </c>
      <c r="G30" s="1">
        <f t="shared" si="2"/>
        <v>371.56</v>
      </c>
      <c r="H30" s="1">
        <f t="shared" si="6"/>
        <v>0</v>
      </c>
      <c r="I30" s="1">
        <f t="shared" si="6"/>
        <v>371.56</v>
      </c>
    </row>
    <row r="31" spans="1:9" x14ac:dyDescent="0.2">
      <c r="A31" s="4" t="s">
        <v>19</v>
      </c>
      <c r="B31" s="2">
        <f>+'executie PNS activitate curenta'!B31+'executie PNS Ucraina'!B31</f>
        <v>472.53</v>
      </c>
      <c r="C31" s="2">
        <f>+'executie PNS activitate curenta'!C31+'executie PNS Ucraina'!C31</f>
        <v>472.53</v>
      </c>
      <c r="D31" s="1">
        <f t="shared" si="1"/>
        <v>76.03</v>
      </c>
      <c r="E31" s="2">
        <f>+'executie PNS activitate curenta'!E31+'executie PNS Ucraina'!E31</f>
        <v>0</v>
      </c>
      <c r="F31" s="2">
        <f>+'executie PNS activitate curenta'!F31+'executie PNS Ucraina'!F31</f>
        <v>76.03</v>
      </c>
      <c r="G31" s="1">
        <f t="shared" si="2"/>
        <v>371.56</v>
      </c>
      <c r="H31" s="2">
        <f>+'executie PNS activitate curenta'!H31+'executie PNS Ucraina'!H31</f>
        <v>0</v>
      </c>
      <c r="I31" s="2">
        <f>+'executie PNS activitate curenta'!I31+'executie PNS Ucraina'!I31</f>
        <v>371.56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2439.96</v>
      </c>
      <c r="C33" s="1">
        <f t="shared" si="7"/>
        <v>2439.96</v>
      </c>
      <c r="D33" s="1">
        <f t="shared" si="1"/>
        <v>232.23000000000002</v>
      </c>
      <c r="E33" s="1">
        <f t="shared" si="7"/>
        <v>19.420000000000002</v>
      </c>
      <c r="F33" s="1">
        <f t="shared" si="7"/>
        <v>212.81</v>
      </c>
      <c r="G33" s="1">
        <f t="shared" si="2"/>
        <v>2041.19</v>
      </c>
      <c r="H33" s="1">
        <f t="shared" si="7"/>
        <v>528.89</v>
      </c>
      <c r="I33" s="1">
        <f t="shared" si="7"/>
        <v>1512.3000000000002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2439.96</v>
      </c>
      <c r="C37" s="2">
        <f>+'executie PNS activitate curenta'!C37+'executie PNS Ucraina'!C37</f>
        <v>2439.96</v>
      </c>
      <c r="D37" s="1">
        <f t="shared" si="1"/>
        <v>232.23000000000002</v>
      </c>
      <c r="E37" s="16">
        <f>+E38+E39+E40+E41+E42+E43+E44+E45+E46+E47+E48+E49+E50+E51+E52+E53+E54+E55+E56+E57+E58+E59+E60+E61+E62+E63+E64+E65+E66+E67+E68+E69</f>
        <v>19.420000000000002</v>
      </c>
      <c r="F37" s="16">
        <f>+F38+F39+F40+F41+F42+F43+F44+F45+F46+F47+F48+F49+F50+F51+F52+F53+F54+F55+F56+F57+F58+F59+F60+F61+F62+F63+F64+F65+F66+F67+F68+F69</f>
        <v>212.81</v>
      </c>
      <c r="G37" s="1">
        <f t="shared" si="2"/>
        <v>2041.19</v>
      </c>
      <c r="H37" s="16">
        <f>+H38+H39+H40+H41+H42+H43+H44+H45+H46+H47+H48+H49+H50+H51+H52+H53+H54+H55+H56+H57+H58+H59+H60+H61+H62+H63+H64+H65+H66+H67+H68+H69</f>
        <v>528.89</v>
      </c>
      <c r="I37" s="16">
        <f>+I38+I39+I40+I41+I42+I43+I44+I45+I46+I47+I48+I49+I50+I51+I52+I53+I54+I55+I56+I57+I58+I59+I60+I61+I62+I63+I64+I65+I66+I67+I68+I69</f>
        <v>1512.3000000000002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19.420000000000002</v>
      </c>
      <c r="E39" s="2">
        <f>+'executie PNS activitate curenta'!E39+'executie PNS Ucraina'!E39</f>
        <v>19.420000000000002</v>
      </c>
      <c r="F39" s="2">
        <f>+'executie PNS activitate curenta'!F39+'executie PNS Ucraina'!F39</f>
        <v>0</v>
      </c>
      <c r="G39" s="1">
        <f t="shared" si="2"/>
        <v>224.71</v>
      </c>
      <c r="H39" s="2">
        <f>+'executie PNS activitate curenta'!H39+'executie PNS Ucraina'!H39</f>
        <v>224.71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4.8600000000000003</v>
      </c>
      <c r="E40" s="2">
        <f>+'executie PNS activitate curenta'!E40+'executie PNS Ucraina'!E40</f>
        <v>0</v>
      </c>
      <c r="F40" s="2">
        <f>+'executie PNS activitate curenta'!F40+'executie PNS Ucraina'!F40</f>
        <v>4.8600000000000003</v>
      </c>
      <c r="G40" s="1">
        <f t="shared" si="2"/>
        <v>21.28</v>
      </c>
      <c r="H40" s="2">
        <f>+'executie PNS activitate curenta'!H40+'executie PNS Ucraina'!H40</f>
        <v>0</v>
      </c>
      <c r="I40" s="2">
        <f>+'executie PNS activitate curenta'!I40+'executie PNS Ucraina'!I40</f>
        <v>21.28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304.18</v>
      </c>
      <c r="H46" s="2">
        <f>+'executie PNS activitate curenta'!H46+'executie PNS Ucraina'!H46</f>
        <v>304.18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0.32</v>
      </c>
      <c r="E49" s="2">
        <f>+'executie PNS activitate curenta'!E49+'executie PNS Ucraina'!E49</f>
        <v>0</v>
      </c>
      <c r="F49" s="2">
        <f>+'executie PNS activitate curenta'!F49+'executie PNS Ucraina'!F49</f>
        <v>0.32</v>
      </c>
      <c r="G49" s="1">
        <f t="shared" si="2"/>
        <v>0.87</v>
      </c>
      <c r="H49" s="2">
        <f>+'executie PNS activitate curenta'!H49+'executie PNS Ucraina'!H49</f>
        <v>0</v>
      </c>
      <c r="I49" s="2">
        <f>+'executie PNS activitate curenta'!I49+'executie PNS Ucraina'!I49</f>
        <v>0.87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106.68</v>
      </c>
      <c r="E50" s="2">
        <f>+'executie PNS activitate curenta'!E50+'executie PNS Ucraina'!E50</f>
        <v>0</v>
      </c>
      <c r="F50" s="2">
        <f>+'executie PNS activitate curenta'!F50+'executie PNS Ucraina'!F50</f>
        <v>106.68</v>
      </c>
      <c r="G50" s="1">
        <f t="shared" si="2"/>
        <v>934.71</v>
      </c>
      <c r="H50" s="2">
        <f>+'executie PNS activitate curenta'!H50+'executie PNS Ucraina'!H50</f>
        <v>0</v>
      </c>
      <c r="I50" s="2">
        <f>+'executie PNS activitate curenta'!I50+'executie PNS Ucraina'!I50</f>
        <v>934.71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25.72</v>
      </c>
      <c r="E59" s="2">
        <f>+'executie PNS activitate curenta'!E59+'executie PNS Ucraina'!E59</f>
        <v>0</v>
      </c>
      <c r="F59" s="2">
        <f>+'executie PNS activitate curenta'!F59+'executie PNS Ucraina'!F59</f>
        <v>25.72</v>
      </c>
      <c r="G59" s="1">
        <f t="shared" si="2"/>
        <v>179.3</v>
      </c>
      <c r="H59" s="2">
        <f>+'executie PNS activitate curenta'!H59+'executie PNS Ucraina'!H59</f>
        <v>0</v>
      </c>
      <c r="I59" s="2">
        <f>+'executie PNS activitate curenta'!I59+'executie PNS Ucraina'!I59</f>
        <v>179.3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376.14</v>
      </c>
      <c r="H60" s="2">
        <f>+'executie PNS activitate curenta'!H60+'executie PNS Ucraina'!H60</f>
        <v>0</v>
      </c>
      <c r="I60" s="2">
        <f>+'executie PNS activitate curenta'!I60+'executie PNS Ucraina'!I60</f>
        <v>376.14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0</v>
      </c>
      <c r="H61" s="2">
        <f>+'executie PNS activitate curenta'!H61+'executie PNS Ucraina'!H61</f>
        <v>0</v>
      </c>
      <c r="I61" s="2">
        <f>+'executie PNS activitate curenta'!I61+'executie PNS Ucraina'!I61</f>
        <v>0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558.25</v>
      </c>
      <c r="C70" s="2">
        <f>+'executie PNS activitate curenta'!C70+'executie PNS Ucraina'!C70</f>
        <v>558.25</v>
      </c>
      <c r="D70" s="1">
        <f t="shared" si="1"/>
        <v>53.46</v>
      </c>
      <c r="E70" s="2">
        <f>+'executie PNS activitate curenta'!E70+'executie PNS Ucraina'!E70</f>
        <v>53.46</v>
      </c>
      <c r="F70" s="2">
        <f>+'executie PNS activitate curenta'!F70+'executie PNS Ucraina'!F70</f>
        <v>0</v>
      </c>
      <c r="G70" s="1">
        <f t="shared" si="2"/>
        <v>465.71</v>
      </c>
      <c r="H70" s="2">
        <f>+'executie PNS activitate curenta'!H70+'executie PNS Ucraina'!H70</f>
        <v>465.71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138.27000000000001</v>
      </c>
      <c r="C71" s="2">
        <f>+'executie PNS activitate curenta'!C71+'executie PNS Ucraina'!C71</f>
        <v>138.27000000000001</v>
      </c>
      <c r="D71" s="1">
        <f t="shared" si="1"/>
        <v>0</v>
      </c>
      <c r="E71" s="1">
        <f>+E72+E76+E80+E81+E84+E82+E83</f>
        <v>0</v>
      </c>
      <c r="F71" s="1">
        <f>+F72+F76+F80+F81+F84+F82+F83</f>
        <v>0</v>
      </c>
      <c r="G71" s="1">
        <f t="shared" si="2"/>
        <v>130.27000000000001</v>
      </c>
      <c r="H71" s="1">
        <f>+H72+H76+H80+H81+H84+H82+H83</f>
        <v>130.27000000000001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0</v>
      </c>
      <c r="E72" s="16">
        <f t="shared" ref="E72:I72" si="9">+E73+E74+E75</f>
        <v>0</v>
      </c>
      <c r="F72" s="16">
        <f t="shared" si="9"/>
        <v>0</v>
      </c>
      <c r="G72" s="1">
        <f t="shared" si="2"/>
        <v>130.27000000000001</v>
      </c>
      <c r="H72" s="16">
        <f t="shared" si="9"/>
        <v>130.27000000000001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0</v>
      </c>
      <c r="E75" s="2">
        <f>+'executie PNS activitate curenta'!E75+'executie PNS Ucraina'!E75</f>
        <v>0</v>
      </c>
      <c r="F75" s="2">
        <f>+'executie PNS activitate curenta'!F75+'executie PNS Ucraina'!F75</f>
        <v>0</v>
      </c>
      <c r="G75" s="1">
        <f t="shared" si="2"/>
        <v>130.27000000000001</v>
      </c>
      <c r="H75" s="2">
        <f>+'executie PNS activitate curenta'!H75+'executie PNS Ucraina'!H75</f>
        <v>130.27000000000001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907.88</v>
      </c>
      <c r="C94" s="2">
        <f>+'executie PNS activitate curenta'!C94+'executie PNS Ucraina'!C94</f>
        <v>907.88</v>
      </c>
      <c r="D94" s="1">
        <f t="shared" si="13"/>
        <v>216.37</v>
      </c>
      <c r="E94" s="1">
        <f>+E95+E96+E97+E98+E99+E100+E101+E102+E103+E104</f>
        <v>216.37</v>
      </c>
      <c r="F94" s="1">
        <f>+F95+F96+F97+F98+F99+F100+F101+F102+F103+F104</f>
        <v>0</v>
      </c>
      <c r="G94" s="1">
        <f t="shared" si="15"/>
        <v>907.25</v>
      </c>
      <c r="H94" s="1">
        <f>+H95+H96+H97+H98+H99+H100+H101+H102+H103+H104</f>
        <v>907.25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216.37</v>
      </c>
      <c r="E99" s="2">
        <f>+'executie PNS activitate curenta'!E99+'executie PNS Ucraina'!E99</f>
        <v>216.37</v>
      </c>
      <c r="F99" s="2">
        <f>+'executie PNS activitate curenta'!F99+'executie PNS Ucraina'!F99</f>
        <v>0</v>
      </c>
      <c r="G99" s="1">
        <f t="shared" si="15"/>
        <v>907.25</v>
      </c>
      <c r="H99" s="2">
        <f>+'executie PNS activitate curenta'!H99+'executie PNS Ucraina'!H99</f>
        <v>907.25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14538.25</v>
      </c>
      <c r="C144" s="2">
        <f>+'executie PNS activitate curenta'!C144+'executie PNS Ucraina'!C144</f>
        <v>10885.51</v>
      </c>
      <c r="D144" s="1">
        <f t="shared" si="13"/>
        <v>1866.5100000000002</v>
      </c>
      <c r="E144" s="2">
        <f>+'executie PNS activitate curenta'!E144+'executie PNS Ucraina'!E144</f>
        <v>175.63</v>
      </c>
      <c r="F144" s="2">
        <f>+'executie PNS activitate curenta'!F144+'executie PNS Ucraina'!F144</f>
        <v>1690.88</v>
      </c>
      <c r="G144" s="1">
        <f t="shared" si="15"/>
        <v>7243.54</v>
      </c>
      <c r="H144" s="2">
        <f>+'executie PNS activitate curenta'!H144+'executie PNS Ucraina'!H144</f>
        <v>699.34</v>
      </c>
      <c r="I144" s="2">
        <f>+'executie PNS activitate curenta'!I144+'executie PNS Ucraina'!I144</f>
        <v>6544.2</v>
      </c>
    </row>
    <row r="145" spans="1:9" x14ac:dyDescent="0.2">
      <c r="A145" s="6" t="s">
        <v>142</v>
      </c>
      <c r="B145" s="1">
        <f>+B146</f>
        <v>123.33</v>
      </c>
      <c r="C145" s="1">
        <f t="shared" ref="C145:I145" si="24">+C146</f>
        <v>123.33</v>
      </c>
      <c r="D145" s="1">
        <f t="shared" si="24"/>
        <v>16</v>
      </c>
      <c r="E145" s="1">
        <f t="shared" si="24"/>
        <v>16</v>
      </c>
      <c r="F145" s="1">
        <f t="shared" si="24"/>
        <v>0</v>
      </c>
      <c r="G145" s="1">
        <f t="shared" si="24"/>
        <v>88</v>
      </c>
      <c r="H145" s="1">
        <f t="shared" si="24"/>
        <v>88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123.33</v>
      </c>
      <c r="C146" s="2">
        <f>+'executie PNS activitate curenta'!C146+'executie PNS Ucraina'!C146</f>
        <v>123.33</v>
      </c>
      <c r="D146" s="1">
        <f>+E146+F146</f>
        <v>16</v>
      </c>
      <c r="E146" s="2">
        <f>+'executie PNS activitate curenta'!E146+'executie PNS Ucraina'!E146</f>
        <v>16</v>
      </c>
      <c r="F146" s="2">
        <f>+'executie PNS activitate curenta'!F146+'executie PNS Ucraina'!F146</f>
        <v>0</v>
      </c>
      <c r="G146" s="1">
        <f>+H146+I146</f>
        <v>88</v>
      </c>
      <c r="H146" s="2">
        <f>+'executie PNS activitate curenta'!H146+'executie PNS Ucraina'!H146</f>
        <v>88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8260.8799999999992</v>
      </c>
      <c r="C147" s="1">
        <f t="shared" ref="C147:I147" si="25">+C148+C149+C152+C150+C151</f>
        <v>8260.8799999999992</v>
      </c>
      <c r="D147" s="1">
        <f t="shared" si="25"/>
        <v>1595.84</v>
      </c>
      <c r="E147" s="1">
        <f t="shared" si="25"/>
        <v>1176.8699999999999</v>
      </c>
      <c r="F147" s="1">
        <f t="shared" si="25"/>
        <v>418.97</v>
      </c>
      <c r="G147" s="1">
        <f t="shared" si="25"/>
        <v>7333.71</v>
      </c>
      <c r="H147" s="1">
        <f t="shared" si="25"/>
        <v>5159.6899999999996</v>
      </c>
      <c r="I147" s="1">
        <f t="shared" si="25"/>
        <v>2174.02</v>
      </c>
    </row>
    <row r="148" spans="1:9" x14ac:dyDescent="0.2">
      <c r="A148" s="9" t="s">
        <v>111</v>
      </c>
      <c r="B148" s="2">
        <f>+'executie PNS activitate curenta'!B148+'executie PNS Ucraina'!B148</f>
        <v>6953.41</v>
      </c>
      <c r="C148" s="2">
        <f>+'executie PNS activitate curenta'!C148+'executie PNS Ucraina'!C148</f>
        <v>6953.41</v>
      </c>
      <c r="D148" s="1">
        <f t="shared" si="13"/>
        <v>1569.29</v>
      </c>
      <c r="E148" s="2">
        <f>+'executie PNS activitate curenta'!E148+'executie PNS Ucraina'!E148</f>
        <v>1150.32</v>
      </c>
      <c r="F148" s="2">
        <f>+'executie PNS activitate curenta'!F148+'executie PNS Ucraina'!F148</f>
        <v>418.97</v>
      </c>
      <c r="G148" s="1">
        <f t="shared" si="15"/>
        <v>6428.6900000000005</v>
      </c>
      <c r="H148" s="2">
        <f>+'executie PNS activitate curenta'!H148+'executie PNS Ucraina'!H148</f>
        <v>4254.67</v>
      </c>
      <c r="I148" s="2">
        <f>+'executie PNS activitate curenta'!I148+'executie PNS Ucraina'!I148</f>
        <v>2174.02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854.15</v>
      </c>
      <c r="C150" s="2">
        <f>+'executie PNS activitate curenta'!C150+'executie PNS Ucraina'!C150</f>
        <v>854.15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452.15</v>
      </c>
      <c r="H150" s="2">
        <f>+'executie PNS activitate curenta'!H150+'executie PNS Ucraina'!H150</f>
        <v>452.15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453.32</v>
      </c>
      <c r="C152" s="2">
        <f>+'executie PNS activitate curenta'!C152+'executie PNS Ucraina'!C152</f>
        <v>453.32</v>
      </c>
      <c r="D152" s="1">
        <f t="shared" si="13"/>
        <v>26.55</v>
      </c>
      <c r="E152" s="2">
        <f>+'executie PNS activitate curenta'!E152+'executie PNS Ucraina'!E152</f>
        <v>26.55</v>
      </c>
      <c r="F152" s="2">
        <f>+'executie PNS activitate curenta'!F152+'executie PNS Ucraina'!F152</f>
        <v>0</v>
      </c>
      <c r="G152" s="1">
        <f t="shared" si="15"/>
        <v>452.87</v>
      </c>
      <c r="H152" s="2">
        <f>+'executie PNS activitate curenta'!H152+'executie PNS Ucraina'!H152</f>
        <v>452.87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73850.11</v>
      </c>
      <c r="C153" s="1">
        <f t="shared" si="26"/>
        <v>70197.37</v>
      </c>
      <c r="D153" s="1">
        <f t="shared" si="26"/>
        <v>11094.92</v>
      </c>
      <c r="E153" s="1">
        <f t="shared" si="26"/>
        <v>1811.0700000000002</v>
      </c>
      <c r="F153" s="1">
        <f t="shared" si="26"/>
        <v>9283.8499999999985</v>
      </c>
      <c r="G153" s="1">
        <f t="shared" si="26"/>
        <v>56262.109999999993</v>
      </c>
      <c r="H153" s="1">
        <f t="shared" si="26"/>
        <v>9631.9500000000007</v>
      </c>
      <c r="I153" s="1">
        <f t="shared" si="26"/>
        <v>46630.159999999996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53557.989999999991</v>
      </c>
      <c r="C154" s="1">
        <f t="shared" si="27"/>
        <v>53557.989999999991</v>
      </c>
      <c r="D154" s="1">
        <f t="shared" si="27"/>
        <v>8288.369999999999</v>
      </c>
      <c r="E154" s="1">
        <f t="shared" si="27"/>
        <v>916.14</v>
      </c>
      <c r="F154" s="1">
        <f t="shared" si="27"/>
        <v>7372.23</v>
      </c>
      <c r="G154" s="1">
        <f t="shared" si="27"/>
        <v>44691.259999999995</v>
      </c>
      <c r="H154" s="1">
        <f t="shared" si="27"/>
        <v>5713.5300000000007</v>
      </c>
      <c r="I154" s="1">
        <f t="shared" si="27"/>
        <v>38977.729999999996</v>
      </c>
    </row>
    <row r="155" spans="1:9" x14ac:dyDescent="0.2">
      <c r="A155" s="39" t="s">
        <v>113</v>
      </c>
      <c r="B155" s="1">
        <f t="shared" ref="B155:I155" si="28">B13++B19+B23+B85+B94+B105+B106+B123+B124-B126+B34</f>
        <v>3485.4400000000005</v>
      </c>
      <c r="C155" s="1">
        <f t="shared" si="28"/>
        <v>3485.4400000000005</v>
      </c>
      <c r="D155" s="1">
        <f t="shared" si="28"/>
        <v>673.25</v>
      </c>
      <c r="E155" s="1">
        <f t="shared" si="28"/>
        <v>452.51</v>
      </c>
      <c r="F155" s="1">
        <f t="shared" si="28"/>
        <v>220.73999999999998</v>
      </c>
      <c r="G155" s="1">
        <f t="shared" si="28"/>
        <v>3271.34</v>
      </c>
      <c r="H155" s="1">
        <f t="shared" si="28"/>
        <v>2163.1099999999997</v>
      </c>
      <c r="I155" s="1">
        <f t="shared" si="28"/>
        <v>1108.23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154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155</v>
      </c>
      <c r="B162" s="44"/>
      <c r="C162" s="5" t="s">
        <v>156</v>
      </c>
      <c r="D162" s="48"/>
      <c r="E162" s="48"/>
    </row>
    <row r="163" spans="1:5" x14ac:dyDescent="0.2">
      <c r="A163" s="47" t="s">
        <v>177</v>
      </c>
      <c r="B163" s="42"/>
      <c r="C163" s="5" t="s">
        <v>157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158</v>
      </c>
      <c r="D168" s="48"/>
      <c r="E168" s="48"/>
    </row>
    <row r="169" spans="1:5" x14ac:dyDescent="0.2">
      <c r="A169" s="48"/>
      <c r="B169" s="44"/>
      <c r="C169" s="5" t="s">
        <v>159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160</v>
      </c>
    </row>
    <row r="174" spans="1:5" x14ac:dyDescent="0.2">
      <c r="A174" s="49"/>
      <c r="B174" s="42"/>
      <c r="D174" s="48"/>
      <c r="E174" s="48" t="s">
        <v>161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83" activePane="bottomRight" state="frozen"/>
      <selection activeCell="A38" sqref="A38"/>
      <selection pane="topRight" activeCell="A38" sqref="A38"/>
      <selection pane="bottomLeft" activeCell="A38" sqref="A38"/>
      <selection pane="bottomRight" activeCell="A7" sqref="A7:A8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178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181</v>
      </c>
      <c r="D7" s="90" t="s">
        <v>180</v>
      </c>
      <c r="E7" s="90"/>
      <c r="F7" s="90"/>
      <c r="G7" s="90" t="s">
        <v>179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25874.02</v>
      </c>
      <c r="C10" s="56">
        <f t="shared" ref="C10:I10" si="0">+C11+C12+C13+C14+C15+C16</f>
        <v>25874.02</v>
      </c>
      <c r="D10" s="56">
        <f>+E10+F10</f>
        <v>3955.4300000000003</v>
      </c>
      <c r="E10" s="56">
        <f t="shared" si="0"/>
        <v>1093.82</v>
      </c>
      <c r="F10" s="56">
        <f t="shared" si="0"/>
        <v>2861.61</v>
      </c>
      <c r="G10" s="56">
        <f>+H10+I10</f>
        <v>20985.19</v>
      </c>
      <c r="H10" s="56">
        <f t="shared" si="0"/>
        <v>5547.23</v>
      </c>
      <c r="I10" s="56">
        <f t="shared" si="0"/>
        <v>15437.96</v>
      </c>
    </row>
    <row r="11" spans="1:9" x14ac:dyDescent="0.2">
      <c r="A11" s="57" t="s">
        <v>2</v>
      </c>
      <c r="B11" s="56">
        <v>23730.959999999999</v>
      </c>
      <c r="C11" s="56">
        <v>23730.959999999999</v>
      </c>
      <c r="D11" s="56">
        <f t="shared" ref="D11:D80" si="1">+E11+F11</f>
        <v>3704.87</v>
      </c>
      <c r="E11" s="58">
        <v>843.26</v>
      </c>
      <c r="F11" s="58">
        <v>2861.61</v>
      </c>
      <c r="G11" s="56">
        <f t="shared" ref="G11:G80" si="2">+H11+I11</f>
        <v>20017.829999999998</v>
      </c>
      <c r="H11" s="58">
        <v>4579.87</v>
      </c>
      <c r="I11" s="58">
        <v>15437.96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>
        <v>2143.06</v>
      </c>
      <c r="C15" s="56">
        <v>2143.06</v>
      </c>
      <c r="D15" s="56">
        <f t="shared" si="1"/>
        <v>250.56</v>
      </c>
      <c r="E15" s="58">
        <v>250.56</v>
      </c>
      <c r="F15" s="58"/>
      <c r="G15" s="56">
        <f t="shared" si="2"/>
        <v>967.36</v>
      </c>
      <c r="H15" s="58">
        <v>967.36</v>
      </c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28776.880000000001</v>
      </c>
      <c r="C17" s="56">
        <f t="shared" ref="C17:I17" si="3">+C18+C19+C23+C22</f>
        <v>28776.880000000001</v>
      </c>
      <c r="D17" s="56">
        <f t="shared" si="1"/>
        <v>4678.8899999999994</v>
      </c>
      <c r="E17" s="56">
        <f t="shared" si="3"/>
        <v>236.36999999999998</v>
      </c>
      <c r="F17" s="56">
        <f t="shared" si="3"/>
        <v>4442.5199999999995</v>
      </c>
      <c r="G17" s="56">
        <f t="shared" si="2"/>
        <v>24014.6</v>
      </c>
      <c r="H17" s="56">
        <f t="shared" si="3"/>
        <v>1255.7299999999998</v>
      </c>
      <c r="I17" s="56">
        <f t="shared" si="3"/>
        <v>22758.87</v>
      </c>
    </row>
    <row r="18" spans="1:9" x14ac:dyDescent="0.2">
      <c r="A18" s="60" t="s">
        <v>9</v>
      </c>
      <c r="B18" s="61">
        <v>26205.01</v>
      </c>
      <c r="C18" s="61">
        <v>26205.01</v>
      </c>
      <c r="D18" s="56">
        <f t="shared" si="1"/>
        <v>4221.78</v>
      </c>
      <c r="E18" s="58"/>
      <c r="F18" s="58">
        <v>4221.78</v>
      </c>
      <c r="G18" s="56">
        <f t="shared" si="2"/>
        <v>21656.79</v>
      </c>
      <c r="H18" s="58">
        <v>5.31</v>
      </c>
      <c r="I18" s="58">
        <v>21651.48</v>
      </c>
    </row>
    <row r="19" spans="1:9" x14ac:dyDescent="0.2">
      <c r="A19" s="62" t="s">
        <v>10</v>
      </c>
      <c r="B19" s="61">
        <v>1317.65</v>
      </c>
      <c r="C19" s="61">
        <v>1317.65</v>
      </c>
      <c r="D19" s="56">
        <f t="shared" si="1"/>
        <v>220.73999999999998</v>
      </c>
      <c r="E19" s="58">
        <f>+E20+E21</f>
        <v>0</v>
      </c>
      <c r="F19" s="58">
        <f>+F20+F21</f>
        <v>220.73999999999998</v>
      </c>
      <c r="G19" s="56">
        <f t="shared" si="2"/>
        <v>1107.3900000000001</v>
      </c>
      <c r="H19" s="58">
        <f t="shared" ref="H19:I19" si="4">+H20+H21</f>
        <v>0</v>
      </c>
      <c r="I19" s="58">
        <f t="shared" si="4"/>
        <v>1107.3900000000001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7.92</v>
      </c>
      <c r="E20" s="58"/>
      <c r="F20" s="58">
        <v>7.92</v>
      </c>
      <c r="G20" s="56">
        <f t="shared" si="2"/>
        <v>53.88</v>
      </c>
      <c r="H20" s="58"/>
      <c r="I20" s="58">
        <v>53.88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212.82</v>
      </c>
      <c r="E21" s="58"/>
      <c r="F21" s="58">
        <v>212.82</v>
      </c>
      <c r="G21" s="56">
        <f t="shared" si="2"/>
        <v>1053.51</v>
      </c>
      <c r="H21" s="58"/>
      <c r="I21" s="58">
        <v>1053.51</v>
      </c>
    </row>
    <row r="22" spans="1:9" ht="25.5" x14ac:dyDescent="0.2">
      <c r="A22" s="64" t="s">
        <v>11</v>
      </c>
      <c r="B22" s="61">
        <v>2.04</v>
      </c>
      <c r="C22" s="61">
        <v>2.04</v>
      </c>
      <c r="D22" s="56">
        <f t="shared" si="1"/>
        <v>0.23</v>
      </c>
      <c r="E22" s="58">
        <v>0.23</v>
      </c>
      <c r="F22" s="58"/>
      <c r="G22" s="56">
        <f t="shared" si="2"/>
        <v>0.61</v>
      </c>
      <c r="H22" s="58">
        <v>0.61</v>
      </c>
      <c r="I22" s="58"/>
    </row>
    <row r="23" spans="1:9" ht="25.5" x14ac:dyDescent="0.2">
      <c r="A23" s="64" t="s">
        <v>120</v>
      </c>
      <c r="B23" s="61">
        <v>1252.18</v>
      </c>
      <c r="C23" s="61">
        <v>1252.18</v>
      </c>
      <c r="D23" s="56">
        <f t="shared" si="1"/>
        <v>236.14</v>
      </c>
      <c r="E23" s="61">
        <f t="shared" ref="E23:I23" si="5">+E24+E25+E26+E27+E28+E29</f>
        <v>236.14</v>
      </c>
      <c r="F23" s="61">
        <f t="shared" si="5"/>
        <v>0</v>
      </c>
      <c r="G23" s="56">
        <f t="shared" si="2"/>
        <v>1249.81</v>
      </c>
      <c r="H23" s="61">
        <f t="shared" si="5"/>
        <v>1249.81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9.99</v>
      </c>
      <c r="H24" s="58">
        <v>9.99</v>
      </c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 t="shared" si="1"/>
        <v>25.98</v>
      </c>
      <c r="E25" s="58">
        <v>25.98</v>
      </c>
      <c r="F25" s="58"/>
      <c r="G25" s="56">
        <f t="shared" si="2"/>
        <v>138.65</v>
      </c>
      <c r="H25" s="58">
        <v>138.65</v>
      </c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 t="shared" si="1"/>
        <v>1.51</v>
      </c>
      <c r="E26" s="58">
        <v>1.51</v>
      </c>
      <c r="F26" s="58"/>
      <c r="G26" s="56">
        <f t="shared" si="2"/>
        <v>83.37</v>
      </c>
      <c r="H26" s="58">
        <v>83.37</v>
      </c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 t="shared" si="1"/>
        <v>17.670000000000002</v>
      </c>
      <c r="E27" s="58">
        <v>17.670000000000002</v>
      </c>
      <c r="F27" s="58"/>
      <c r="G27" s="56">
        <f t="shared" si="2"/>
        <v>477.59</v>
      </c>
      <c r="H27" s="58">
        <v>477.59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 t="shared" si="1"/>
        <v>179.04</v>
      </c>
      <c r="E28" s="58">
        <v>179.04</v>
      </c>
      <c r="F28" s="58"/>
      <c r="G28" s="56">
        <f t="shared" si="2"/>
        <v>499.69</v>
      </c>
      <c r="H28" s="58">
        <v>499.69</v>
      </c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11.94</v>
      </c>
      <c r="E29" s="58">
        <v>11.94</v>
      </c>
      <c r="F29" s="58"/>
      <c r="G29" s="56">
        <f t="shared" si="2"/>
        <v>40.520000000000003</v>
      </c>
      <c r="H29" s="58">
        <v>40.520000000000003</v>
      </c>
      <c r="I29" s="58"/>
    </row>
    <row r="30" spans="1:9" x14ac:dyDescent="0.2">
      <c r="A30" s="59" t="s">
        <v>163</v>
      </c>
      <c r="B30" s="56">
        <f>+B31+B32</f>
        <v>472.53</v>
      </c>
      <c r="C30" s="56">
        <f t="shared" ref="C30:I30" si="6">+C31+C32</f>
        <v>472.53</v>
      </c>
      <c r="D30" s="56">
        <f t="shared" si="1"/>
        <v>76.03</v>
      </c>
      <c r="E30" s="56">
        <f t="shared" si="6"/>
        <v>0</v>
      </c>
      <c r="F30" s="56">
        <f t="shared" si="6"/>
        <v>76.03</v>
      </c>
      <c r="G30" s="56">
        <f t="shared" si="2"/>
        <v>371.56</v>
      </c>
      <c r="H30" s="56">
        <f t="shared" si="6"/>
        <v>0</v>
      </c>
      <c r="I30" s="56">
        <f t="shared" si="6"/>
        <v>371.56</v>
      </c>
    </row>
    <row r="31" spans="1:9" x14ac:dyDescent="0.2">
      <c r="A31" s="58" t="s">
        <v>19</v>
      </c>
      <c r="B31" s="61">
        <v>472.53</v>
      </c>
      <c r="C31" s="61">
        <v>472.53</v>
      </c>
      <c r="D31" s="56">
        <f t="shared" si="1"/>
        <v>76.03</v>
      </c>
      <c r="E31" s="58"/>
      <c r="F31" s="58">
        <v>76.03</v>
      </c>
      <c r="G31" s="56">
        <f t="shared" si="2"/>
        <v>371.56</v>
      </c>
      <c r="H31" s="58"/>
      <c r="I31" s="58">
        <v>371.56</v>
      </c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2439.96</v>
      </c>
      <c r="C33" s="56">
        <f t="shared" si="7"/>
        <v>2439.96</v>
      </c>
      <c r="D33" s="56">
        <f t="shared" si="1"/>
        <v>232.23000000000002</v>
      </c>
      <c r="E33" s="56">
        <f t="shared" si="7"/>
        <v>19.420000000000002</v>
      </c>
      <c r="F33" s="56">
        <f t="shared" si="7"/>
        <v>212.81</v>
      </c>
      <c r="G33" s="56">
        <f>+H33+I33</f>
        <v>2041.19</v>
      </c>
      <c r="H33" s="56">
        <f>+H37+H34</f>
        <v>528.89</v>
      </c>
      <c r="I33" s="56">
        <f t="shared" si="7"/>
        <v>1512.3000000000002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>
        <v>2439.96</v>
      </c>
      <c r="C37" s="61">
        <v>2439.96</v>
      </c>
      <c r="D37" s="56">
        <f t="shared" si="1"/>
        <v>232.23000000000002</v>
      </c>
      <c r="E37" s="61">
        <f>E38+E39+E40+E41+E42+E43+E44+E45+E46+E47+E48+E49+E50+E51+E52+E53+E54+E55+E56+E57+E58+E59+E60+E61+E62+E63+E64++E65+E66+E67+E68+E69</f>
        <v>19.420000000000002</v>
      </c>
      <c r="F37" s="61">
        <f>F38+F39+F40+F41+F42+F43+F44+F45+F46+F47+F48+F49+F50+F51+F52+F53+F54+F55+F56+F57+F58+F59+F60+F61+F62+F63+F64++F65+F66+F67+F68+F69</f>
        <v>212.81</v>
      </c>
      <c r="G37" s="56">
        <f t="shared" si="2"/>
        <v>2041.19</v>
      </c>
      <c r="H37" s="56">
        <f>H38+H39+H40+H41+H42+H43+H44+H45+H46+H47+H48+H49+H50+H51+H52+H53+H54+H55+H56+H57+H58+H59+H60+H61+H62+H63+H64+H65+H66+H67+H68+H69</f>
        <v>528.89</v>
      </c>
      <c r="I37" s="56">
        <f>I38+I39+I40+I41+I42+I43+I44+I45+I46+I47+I48+I49+I50+I51+I52+I53+I54+I55+I56+I57+I58+I59+I60+I61+I62+I63+I64+I65+I66+I67+I68+I69</f>
        <v>1512.3000000000002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19.420000000000002</v>
      </c>
      <c r="E39" s="58">
        <v>19.420000000000002</v>
      </c>
      <c r="F39" s="58"/>
      <c r="G39" s="56">
        <f t="shared" si="2"/>
        <v>224.71</v>
      </c>
      <c r="H39" s="58">
        <v>224.71</v>
      </c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4.8600000000000003</v>
      </c>
      <c r="E40" s="58"/>
      <c r="F40" s="58">
        <v>4.8600000000000003</v>
      </c>
      <c r="G40" s="56">
        <f t="shared" si="2"/>
        <v>21.28</v>
      </c>
      <c r="H40" s="58"/>
      <c r="I40" s="58">
        <v>21.28</v>
      </c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304.18</v>
      </c>
      <c r="H46" s="58">
        <v>304.18</v>
      </c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0.32</v>
      </c>
      <c r="E49" s="58"/>
      <c r="F49" s="58">
        <v>0.32</v>
      </c>
      <c r="G49" s="56">
        <f t="shared" si="2"/>
        <v>0.87</v>
      </c>
      <c r="H49" s="58"/>
      <c r="I49" s="58">
        <v>0.87</v>
      </c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106.68</v>
      </c>
      <c r="E50" s="58"/>
      <c r="F50" s="58">
        <v>106.68</v>
      </c>
      <c r="G50" s="56">
        <f t="shared" si="2"/>
        <v>934.71</v>
      </c>
      <c r="H50" s="58"/>
      <c r="I50" s="58">
        <v>934.71</v>
      </c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0</v>
      </c>
      <c r="H52" s="58"/>
      <c r="I52" s="58"/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25.72</v>
      </c>
      <c r="E59" s="58"/>
      <c r="F59" s="58">
        <v>25.72</v>
      </c>
      <c r="G59" s="56">
        <f t="shared" si="2"/>
        <v>179.3</v>
      </c>
      <c r="H59" s="58"/>
      <c r="I59" s="58">
        <v>179.3</v>
      </c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75.23</v>
      </c>
      <c r="E60" s="58"/>
      <c r="F60" s="58">
        <v>75.23</v>
      </c>
      <c r="G60" s="56">
        <f t="shared" si="2"/>
        <v>376.14</v>
      </c>
      <c r="H60" s="58"/>
      <c r="I60" s="58">
        <v>376.14</v>
      </c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0</v>
      </c>
      <c r="H61" s="58"/>
      <c r="I61" s="58"/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>
        <v>558.25</v>
      </c>
      <c r="C70" s="56">
        <v>558.25</v>
      </c>
      <c r="D70" s="56">
        <f t="shared" si="1"/>
        <v>53.46</v>
      </c>
      <c r="E70" s="58">
        <v>53.46</v>
      </c>
      <c r="F70" s="58"/>
      <c r="G70" s="56">
        <f t="shared" si="2"/>
        <v>465.71</v>
      </c>
      <c r="H70" s="58">
        <v>465.71</v>
      </c>
      <c r="I70" s="58"/>
    </row>
    <row r="71" spans="1:9" x14ac:dyDescent="0.2">
      <c r="A71" s="59" t="s">
        <v>165</v>
      </c>
      <c r="B71" s="56">
        <v>138.27000000000001</v>
      </c>
      <c r="C71" s="56">
        <v>138.27000000000001</v>
      </c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130.27000000000001</v>
      </c>
      <c r="H71" s="56">
        <f>+H72+H76+H80+H81+H84+H82+H83</f>
        <v>130.27000000000001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9">+E73+E74+E75</f>
        <v>0</v>
      </c>
      <c r="F72" s="61">
        <f t="shared" si="9"/>
        <v>0</v>
      </c>
      <c r="G72" s="56">
        <f t="shared" si="2"/>
        <v>130.27000000000001</v>
      </c>
      <c r="H72" s="61">
        <f t="shared" si="9"/>
        <v>130.27000000000001</v>
      </c>
      <c r="I72" s="61">
        <f t="shared" si="9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130.27000000000001</v>
      </c>
      <c r="H75" s="58">
        <v>130.27000000000001</v>
      </c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0">+E77+E78+E79</f>
        <v>0</v>
      </c>
      <c r="F76" s="61">
        <f t="shared" si="10"/>
        <v>0</v>
      </c>
      <c r="G76" s="56">
        <f t="shared" si="2"/>
        <v>0</v>
      </c>
      <c r="H76" s="61">
        <f t="shared" si="10"/>
        <v>0</v>
      </c>
      <c r="I76" s="61">
        <f t="shared" si="10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1">+E81+F81</f>
        <v>0</v>
      </c>
      <c r="E81" s="58"/>
      <c r="F81" s="58"/>
      <c r="G81" s="56">
        <f t="shared" ref="G81:G144" si="12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1"/>
        <v>0</v>
      </c>
      <c r="E82" s="58"/>
      <c r="F82" s="58"/>
      <c r="G82" s="56">
        <f t="shared" si="12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1"/>
        <v>0</v>
      </c>
      <c r="E83" s="58"/>
      <c r="F83" s="58"/>
      <c r="G83" s="56">
        <f t="shared" si="12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1"/>
        <v>0</v>
      </c>
      <c r="E84" s="58"/>
      <c r="F84" s="58">
        <v>0</v>
      </c>
      <c r="G84" s="56">
        <f t="shared" si="12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1"/>
        <v>0</v>
      </c>
      <c r="E85" s="56">
        <f t="shared" ref="E85:I85" si="13">+E86+E87+E88+E89</f>
        <v>0</v>
      </c>
      <c r="F85" s="56">
        <f t="shared" si="13"/>
        <v>0</v>
      </c>
      <c r="G85" s="56">
        <f t="shared" si="12"/>
        <v>0</v>
      </c>
      <c r="H85" s="56">
        <f t="shared" si="13"/>
        <v>0</v>
      </c>
      <c r="I85" s="56">
        <f t="shared" si="13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1"/>
        <v>0</v>
      </c>
      <c r="E86" s="58"/>
      <c r="F86" s="58"/>
      <c r="G86" s="56">
        <f t="shared" si="12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1"/>
        <v>0</v>
      </c>
      <c r="E87" s="58"/>
      <c r="F87" s="58"/>
      <c r="G87" s="56">
        <f t="shared" si="12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1"/>
        <v>0</v>
      </c>
      <c r="E88" s="58"/>
      <c r="F88" s="58"/>
      <c r="G88" s="56">
        <f t="shared" si="12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1"/>
        <v>0</v>
      </c>
      <c r="E89" s="58"/>
      <c r="F89" s="58"/>
      <c r="G89" s="56">
        <f t="shared" si="12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1"/>
        <v>0</v>
      </c>
      <c r="E90" s="56">
        <f t="shared" ref="E90:I90" si="14">+E91+E92+E93</f>
        <v>0</v>
      </c>
      <c r="F90" s="56">
        <f t="shared" si="14"/>
        <v>0</v>
      </c>
      <c r="G90" s="56">
        <f t="shared" si="12"/>
        <v>0</v>
      </c>
      <c r="H90" s="56">
        <f t="shared" si="14"/>
        <v>0</v>
      </c>
      <c r="I90" s="56">
        <f t="shared" si="14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1"/>
        <v>0</v>
      </c>
      <c r="E91" s="58"/>
      <c r="F91" s="58"/>
      <c r="G91" s="56">
        <f t="shared" si="12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1"/>
        <v>0</v>
      </c>
      <c r="E92" s="58"/>
      <c r="F92" s="58"/>
      <c r="G92" s="56">
        <f t="shared" si="12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1"/>
        <v>0</v>
      </c>
      <c r="E93" s="58"/>
      <c r="F93" s="58"/>
      <c r="G93" s="56">
        <f t="shared" si="12"/>
        <v>0</v>
      </c>
      <c r="H93" s="58"/>
      <c r="I93" s="58"/>
    </row>
    <row r="94" spans="1:9" x14ac:dyDescent="0.2">
      <c r="A94" s="59" t="s">
        <v>168</v>
      </c>
      <c r="B94" s="56">
        <v>907.88</v>
      </c>
      <c r="C94" s="56">
        <v>907.88</v>
      </c>
      <c r="D94" s="56">
        <f t="shared" si="11"/>
        <v>216.37</v>
      </c>
      <c r="E94" s="56">
        <f>+E95+E96+E97+E98+E99+E100+E101+E102+E103+E104</f>
        <v>216.37</v>
      </c>
      <c r="F94" s="56">
        <f>+F95+F96+F97+F98+F99+F100+F101+F102+F103+F104</f>
        <v>0</v>
      </c>
      <c r="G94" s="56">
        <f t="shared" si="12"/>
        <v>907.25</v>
      </c>
      <c r="H94" s="56">
        <f>+H95+H96+H97+H98+H99+H100+H101+H102+H103+H104</f>
        <v>907.25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1"/>
        <v>0</v>
      </c>
      <c r="E95" s="58"/>
      <c r="F95" s="58"/>
      <c r="G95" s="56">
        <f t="shared" si="12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1"/>
        <v>0</v>
      </c>
      <c r="E96" s="58"/>
      <c r="F96" s="58"/>
      <c r="G96" s="56">
        <f t="shared" si="12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1"/>
        <v>0</v>
      </c>
      <c r="E97" s="58"/>
      <c r="F97" s="58"/>
      <c r="G97" s="56">
        <f t="shared" si="12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1"/>
        <v>0</v>
      </c>
      <c r="E98" s="58"/>
      <c r="F98" s="58"/>
      <c r="G98" s="56">
        <f t="shared" si="12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1"/>
        <v>216.37</v>
      </c>
      <c r="E99" s="58">
        <v>216.37</v>
      </c>
      <c r="F99" s="58"/>
      <c r="G99" s="56">
        <f t="shared" si="12"/>
        <v>907.25</v>
      </c>
      <c r="H99" s="58">
        <v>907.25</v>
      </c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1"/>
        <v>0</v>
      </c>
      <c r="E100" s="58"/>
      <c r="F100" s="58"/>
      <c r="G100" s="56">
        <f t="shared" si="12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1"/>
        <v>0</v>
      </c>
      <c r="E101" s="58"/>
      <c r="F101" s="58"/>
      <c r="G101" s="56">
        <f t="shared" si="12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1"/>
        <v>0</v>
      </c>
      <c r="E102" s="58"/>
      <c r="F102" s="58"/>
      <c r="G102" s="56">
        <f t="shared" si="12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1"/>
        <v>0</v>
      </c>
      <c r="E103" s="58"/>
      <c r="F103" s="58"/>
      <c r="G103" s="56">
        <f t="shared" si="12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1"/>
        <v>0</v>
      </c>
      <c r="E104" s="58"/>
      <c r="F104" s="58"/>
      <c r="G104" s="56">
        <f t="shared" si="12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1"/>
        <v>0</v>
      </c>
      <c r="E105" s="58"/>
      <c r="F105" s="58"/>
      <c r="G105" s="56">
        <f t="shared" si="12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1"/>
        <v>0</v>
      </c>
      <c r="E106" s="56">
        <f t="shared" ref="E106:I106" si="15">+E107+E108+E109+E110+E111+E112+E113+E114+E115+E116+E117+E118+E119+E120</f>
        <v>0</v>
      </c>
      <c r="F106" s="56">
        <f t="shared" si="15"/>
        <v>0</v>
      </c>
      <c r="G106" s="56">
        <f t="shared" si="12"/>
        <v>0</v>
      </c>
      <c r="H106" s="56">
        <f t="shared" si="15"/>
        <v>0</v>
      </c>
      <c r="I106" s="56">
        <f t="shared" si="15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1"/>
        <v>0</v>
      </c>
      <c r="E107" s="58"/>
      <c r="F107" s="58"/>
      <c r="G107" s="56">
        <f t="shared" si="12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1"/>
        <v>0</v>
      </c>
      <c r="E108" s="58"/>
      <c r="F108" s="58"/>
      <c r="G108" s="56">
        <f t="shared" si="12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1"/>
        <v>0</v>
      </c>
      <c r="E109" s="58"/>
      <c r="F109" s="58"/>
      <c r="G109" s="56">
        <f t="shared" si="12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1"/>
        <v>0</v>
      </c>
      <c r="E110" s="58"/>
      <c r="F110" s="58"/>
      <c r="G110" s="56">
        <f t="shared" si="12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1"/>
        <v>0</v>
      </c>
      <c r="E111" s="58"/>
      <c r="F111" s="58"/>
      <c r="G111" s="56">
        <f t="shared" si="12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1"/>
        <v>0</v>
      </c>
      <c r="E112" s="58"/>
      <c r="F112" s="58"/>
      <c r="G112" s="56">
        <f t="shared" si="12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1"/>
        <v>0</v>
      </c>
      <c r="E113" s="58"/>
      <c r="F113" s="58"/>
      <c r="G113" s="56">
        <f t="shared" si="12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1"/>
        <v>0</v>
      </c>
      <c r="E114" s="58"/>
      <c r="F114" s="58"/>
      <c r="G114" s="56">
        <f t="shared" si="12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1"/>
        <v>0</v>
      </c>
      <c r="E115" s="58"/>
      <c r="F115" s="58"/>
      <c r="G115" s="56">
        <f t="shared" si="12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1"/>
        <v>0</v>
      </c>
      <c r="E116" s="58"/>
      <c r="F116" s="58"/>
      <c r="G116" s="56">
        <f t="shared" si="12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1"/>
        <v>0</v>
      </c>
      <c r="E117" s="58"/>
      <c r="F117" s="58"/>
      <c r="G117" s="56">
        <f t="shared" si="12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1"/>
        <v>0</v>
      </c>
      <c r="E118" s="58"/>
      <c r="F118" s="58"/>
      <c r="G118" s="56">
        <f t="shared" si="12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1"/>
        <v>0</v>
      </c>
      <c r="E119" s="58"/>
      <c r="F119" s="58"/>
      <c r="G119" s="56">
        <f t="shared" si="12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1"/>
        <v>0</v>
      </c>
      <c r="E120" s="58"/>
      <c r="F120" s="58"/>
      <c r="G120" s="56">
        <f t="shared" si="12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1"/>
        <v>0</v>
      </c>
      <c r="E121" s="56">
        <f t="shared" ref="E121:F121" si="16">+E122+E123</f>
        <v>0</v>
      </c>
      <c r="F121" s="56">
        <f t="shared" si="16"/>
        <v>0</v>
      </c>
      <c r="G121" s="56">
        <f t="shared" si="12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1"/>
        <v>0</v>
      </c>
      <c r="E122" s="58"/>
      <c r="F122" s="58"/>
      <c r="G122" s="56">
        <f t="shared" si="12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1"/>
        <v>0</v>
      </c>
      <c r="E123" s="58"/>
      <c r="F123" s="58"/>
      <c r="G123" s="56">
        <f t="shared" si="12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7">+B125+B137+B142+B143</f>
        <v>0</v>
      </c>
      <c r="C124" s="56">
        <f t="shared" si="17"/>
        <v>0</v>
      </c>
      <c r="D124" s="56">
        <f t="shared" si="11"/>
        <v>0</v>
      </c>
      <c r="E124" s="56">
        <f t="shared" si="17"/>
        <v>0</v>
      </c>
      <c r="F124" s="56">
        <f t="shared" si="17"/>
        <v>0</v>
      </c>
      <c r="G124" s="56">
        <f t="shared" si="12"/>
        <v>0</v>
      </c>
      <c r="H124" s="56">
        <f t="shared" si="17"/>
        <v>0</v>
      </c>
      <c r="I124" s="56">
        <f t="shared" si="17"/>
        <v>0</v>
      </c>
    </row>
    <row r="125" spans="1:9" x14ac:dyDescent="0.2">
      <c r="A125" s="70" t="s">
        <v>173</v>
      </c>
      <c r="B125" s="56">
        <f t="shared" ref="B125:I125" si="18">+B128+B126</f>
        <v>0</v>
      </c>
      <c r="C125" s="56">
        <f t="shared" si="18"/>
        <v>0</v>
      </c>
      <c r="D125" s="56">
        <f t="shared" si="11"/>
        <v>0</v>
      </c>
      <c r="E125" s="56">
        <f t="shared" si="18"/>
        <v>0</v>
      </c>
      <c r="F125" s="56">
        <f t="shared" si="18"/>
        <v>0</v>
      </c>
      <c r="G125" s="56">
        <f t="shared" si="12"/>
        <v>0</v>
      </c>
      <c r="H125" s="56">
        <f t="shared" si="18"/>
        <v>0</v>
      </c>
      <c r="I125" s="56">
        <f t="shared" si="18"/>
        <v>0</v>
      </c>
    </row>
    <row r="126" spans="1:9" x14ac:dyDescent="0.2">
      <c r="A126" s="70" t="s">
        <v>124</v>
      </c>
      <c r="B126" s="56"/>
      <c r="C126" s="56"/>
      <c r="D126" s="56">
        <f t="shared" si="11"/>
        <v>0</v>
      </c>
      <c r="E126" s="56">
        <f t="shared" ref="E126:I126" si="19">+E127</f>
        <v>0</v>
      </c>
      <c r="F126" s="56">
        <f t="shared" si="19"/>
        <v>0</v>
      </c>
      <c r="G126" s="56">
        <f t="shared" si="12"/>
        <v>0</v>
      </c>
      <c r="H126" s="56">
        <f t="shared" si="19"/>
        <v>0</v>
      </c>
      <c r="I126" s="56">
        <f t="shared" si="19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1"/>
        <v>0</v>
      </c>
      <c r="E127" s="58"/>
      <c r="F127" s="58"/>
      <c r="G127" s="56">
        <f t="shared" si="12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1"/>
        <v>0</v>
      </c>
      <c r="E128" s="56">
        <f t="shared" ref="E128:I128" si="20">+E129+E130+E131+E132+E133++E134+E135+E136</f>
        <v>0</v>
      </c>
      <c r="F128" s="56">
        <f t="shared" si="20"/>
        <v>0</v>
      </c>
      <c r="G128" s="56">
        <f t="shared" si="12"/>
        <v>0</v>
      </c>
      <c r="H128" s="56">
        <f t="shared" si="20"/>
        <v>0</v>
      </c>
      <c r="I128" s="56">
        <f t="shared" si="20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1"/>
        <v>0</v>
      </c>
      <c r="E129" s="58"/>
      <c r="F129" s="58"/>
      <c r="G129" s="56">
        <f t="shared" si="12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1"/>
        <v>0</v>
      </c>
      <c r="E130" s="58"/>
      <c r="F130" s="58"/>
      <c r="G130" s="56">
        <f t="shared" si="12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1"/>
        <v>0</v>
      </c>
      <c r="E131" s="58"/>
      <c r="F131" s="58"/>
      <c r="G131" s="56">
        <f t="shared" si="12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1"/>
        <v>0</v>
      </c>
      <c r="E132" s="58"/>
      <c r="F132" s="58"/>
      <c r="G132" s="56">
        <f t="shared" si="12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1"/>
        <v>0</v>
      </c>
      <c r="E133" s="58"/>
      <c r="F133" s="58"/>
      <c r="G133" s="56">
        <f t="shared" si="12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1"/>
        <v>0</v>
      </c>
      <c r="E134" s="58"/>
      <c r="F134" s="58"/>
      <c r="G134" s="56">
        <f t="shared" si="12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1"/>
        <v>0</v>
      </c>
      <c r="E135" s="58"/>
      <c r="F135" s="58"/>
      <c r="G135" s="56">
        <f t="shared" si="12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1"/>
        <v>0</v>
      </c>
      <c r="E136" s="58"/>
      <c r="F136" s="58"/>
      <c r="G136" s="56">
        <f t="shared" si="12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2"/>
        <v>0</v>
      </c>
      <c r="H137" s="56">
        <f t="shared" ref="H137:I137" si="21">+H138+H139+H140+H141</f>
        <v>0</v>
      </c>
      <c r="I137" s="56">
        <f t="shared" si="21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1"/>
        <v>0</v>
      </c>
      <c r="E138" s="58"/>
      <c r="F138" s="58"/>
      <c r="G138" s="56">
        <f t="shared" si="12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1"/>
        <v>0</v>
      </c>
      <c r="E139" s="58"/>
      <c r="F139" s="58"/>
      <c r="G139" s="56">
        <f t="shared" si="12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1"/>
        <v>0</v>
      </c>
      <c r="E140" s="58"/>
      <c r="F140" s="58"/>
      <c r="G140" s="56">
        <f t="shared" si="12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1"/>
        <v>0</v>
      </c>
      <c r="E141" s="58"/>
      <c r="F141" s="58"/>
      <c r="G141" s="56">
        <f t="shared" si="12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1"/>
        <v>0</v>
      </c>
      <c r="E142" s="58"/>
      <c r="F142" s="58"/>
      <c r="G142" s="56">
        <f t="shared" si="12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1"/>
        <v>0</v>
      </c>
      <c r="E143" s="58"/>
      <c r="F143" s="58"/>
      <c r="G143" s="56">
        <f t="shared" si="12"/>
        <v>0</v>
      </c>
      <c r="H143" s="58"/>
      <c r="I143" s="58"/>
    </row>
    <row r="144" spans="1:9" x14ac:dyDescent="0.2">
      <c r="A144" s="72" t="s">
        <v>108</v>
      </c>
      <c r="B144" s="56">
        <v>14488.21</v>
      </c>
      <c r="C144" s="58">
        <v>10835.47</v>
      </c>
      <c r="D144" s="56">
        <f t="shared" si="11"/>
        <v>1866.5100000000002</v>
      </c>
      <c r="E144" s="58">
        <v>175.63</v>
      </c>
      <c r="F144" s="58">
        <v>1690.88</v>
      </c>
      <c r="G144" s="56">
        <f t="shared" si="12"/>
        <v>7210.21</v>
      </c>
      <c r="H144" s="58">
        <v>699.34</v>
      </c>
      <c r="I144" s="58">
        <v>6510.87</v>
      </c>
    </row>
    <row r="145" spans="1:9" x14ac:dyDescent="0.2">
      <c r="A145" s="73" t="s">
        <v>142</v>
      </c>
      <c r="B145" s="56">
        <f>+B146</f>
        <v>123.33</v>
      </c>
      <c r="C145" s="56">
        <f t="shared" ref="C145:I145" si="22">+C146</f>
        <v>123.33</v>
      </c>
      <c r="D145" s="56">
        <f t="shared" si="22"/>
        <v>16</v>
      </c>
      <c r="E145" s="56">
        <f t="shared" si="22"/>
        <v>16</v>
      </c>
      <c r="F145" s="56">
        <f t="shared" si="22"/>
        <v>0</v>
      </c>
      <c r="G145" s="56">
        <f t="shared" si="22"/>
        <v>88</v>
      </c>
      <c r="H145" s="56">
        <f t="shared" si="22"/>
        <v>88</v>
      </c>
      <c r="I145" s="56">
        <f t="shared" si="22"/>
        <v>0</v>
      </c>
    </row>
    <row r="146" spans="1:9" x14ac:dyDescent="0.2">
      <c r="A146" s="74" t="s">
        <v>143</v>
      </c>
      <c r="B146" s="56">
        <v>123.33</v>
      </c>
      <c r="C146" s="56">
        <v>123.33</v>
      </c>
      <c r="D146" s="56">
        <f>+E146+F146</f>
        <v>16</v>
      </c>
      <c r="E146" s="58">
        <v>16</v>
      </c>
      <c r="F146" s="58"/>
      <c r="G146" s="56">
        <f>+H146+I146</f>
        <v>88</v>
      </c>
      <c r="H146" s="58">
        <v>88</v>
      </c>
      <c r="I146" s="58"/>
    </row>
    <row r="147" spans="1:9" ht="27.75" x14ac:dyDescent="0.25">
      <c r="A147" s="59" t="s">
        <v>175</v>
      </c>
      <c r="B147" s="56">
        <f>+B148+B149+B152+B150+B151</f>
        <v>8240</v>
      </c>
      <c r="C147" s="56">
        <f t="shared" ref="C147:H147" si="23">+C148+C149+C152+C150+C151</f>
        <v>8240</v>
      </c>
      <c r="D147" s="56">
        <f t="shared" si="23"/>
        <v>1595.84</v>
      </c>
      <c r="E147" s="56">
        <f t="shared" si="23"/>
        <v>1176.8699999999999</v>
      </c>
      <c r="F147" s="56">
        <f t="shared" si="23"/>
        <v>418.97</v>
      </c>
      <c r="G147" s="56">
        <f t="shared" si="23"/>
        <v>7312.8399999999992</v>
      </c>
      <c r="H147" s="56">
        <f t="shared" si="23"/>
        <v>5159.6899999999996</v>
      </c>
      <c r="I147" s="56">
        <f>+I148+I149+I152+I150+I151</f>
        <v>2153.15</v>
      </c>
    </row>
    <row r="148" spans="1:9" x14ac:dyDescent="0.2">
      <c r="A148" s="71" t="s">
        <v>111</v>
      </c>
      <c r="B148" s="56">
        <v>6932.53</v>
      </c>
      <c r="C148" s="56">
        <v>6932.53</v>
      </c>
      <c r="D148" s="56">
        <f t="shared" ref="D148:D152" si="24">+E148+F148</f>
        <v>1569.29</v>
      </c>
      <c r="E148" s="58">
        <v>1150.32</v>
      </c>
      <c r="F148" s="58">
        <v>418.97</v>
      </c>
      <c r="G148" s="56">
        <f t="shared" ref="G148:G152" si="25">+H148+I148</f>
        <v>6407.82</v>
      </c>
      <c r="H148" s="58">
        <v>4254.67</v>
      </c>
      <c r="I148" s="58">
        <v>2153.15</v>
      </c>
    </row>
    <row r="149" spans="1:9" x14ac:dyDescent="0.2">
      <c r="A149" s="71" t="s">
        <v>137</v>
      </c>
      <c r="B149" s="56"/>
      <c r="C149" s="58"/>
      <c r="D149" s="56">
        <f t="shared" si="24"/>
        <v>0</v>
      </c>
      <c r="E149" s="58"/>
      <c r="F149" s="58"/>
      <c r="G149" s="56">
        <f t="shared" si="25"/>
        <v>0</v>
      </c>
      <c r="H149" s="58"/>
      <c r="I149" s="58"/>
    </row>
    <row r="150" spans="1:9" x14ac:dyDescent="0.2">
      <c r="A150" s="71" t="s">
        <v>141</v>
      </c>
      <c r="B150" s="56">
        <v>854.15</v>
      </c>
      <c r="C150" s="56">
        <v>854.15</v>
      </c>
      <c r="D150" s="56">
        <f t="shared" si="24"/>
        <v>0</v>
      </c>
      <c r="E150" s="58"/>
      <c r="F150" s="58"/>
      <c r="G150" s="56">
        <f t="shared" si="25"/>
        <v>452.15</v>
      </c>
      <c r="H150" s="58">
        <v>452.15</v>
      </c>
      <c r="I150" s="58"/>
    </row>
    <row r="151" spans="1:9" x14ac:dyDescent="0.2">
      <c r="A151" s="71" t="s">
        <v>140</v>
      </c>
      <c r="B151" s="56"/>
      <c r="C151" s="58"/>
      <c r="D151" s="56">
        <f t="shared" si="24"/>
        <v>0</v>
      </c>
      <c r="E151" s="58"/>
      <c r="F151" s="58"/>
      <c r="G151" s="56">
        <f t="shared" si="25"/>
        <v>0</v>
      </c>
      <c r="H151" s="58"/>
      <c r="I151" s="58"/>
    </row>
    <row r="152" spans="1:9" x14ac:dyDescent="0.2">
      <c r="A152" s="71" t="s">
        <v>133</v>
      </c>
      <c r="B152" s="56">
        <v>453.32</v>
      </c>
      <c r="C152" s="56">
        <v>453.32</v>
      </c>
      <c r="D152" s="56">
        <f t="shared" si="24"/>
        <v>26.55</v>
      </c>
      <c r="E152" s="58">
        <v>26.55</v>
      </c>
      <c r="F152" s="58"/>
      <c r="G152" s="56">
        <f t="shared" si="25"/>
        <v>452.87</v>
      </c>
      <c r="H152" s="58">
        <v>452.87</v>
      </c>
      <c r="I152" s="58"/>
    </row>
    <row r="153" spans="1:9" x14ac:dyDescent="0.2">
      <c r="A153" s="75" t="s">
        <v>109</v>
      </c>
      <c r="B153" s="56">
        <f t="shared" ref="B153:I153" si="26">+B10+B17+B30+B33+B70+B71+B85+B90+B94+B105+B106+B121+B124+B144+B145</f>
        <v>73779.33</v>
      </c>
      <c r="C153" s="56">
        <f t="shared" si="26"/>
        <v>70126.59</v>
      </c>
      <c r="D153" s="56">
        <f t="shared" si="26"/>
        <v>11094.92</v>
      </c>
      <c r="E153" s="56">
        <f t="shared" si="26"/>
        <v>1811.0700000000002</v>
      </c>
      <c r="F153" s="56">
        <f t="shared" si="26"/>
        <v>9283.8499999999985</v>
      </c>
      <c r="G153" s="56">
        <f t="shared" si="26"/>
        <v>56213.979999999989</v>
      </c>
      <c r="H153" s="56">
        <f t="shared" si="26"/>
        <v>9622.42</v>
      </c>
      <c r="I153" s="56">
        <f t="shared" si="26"/>
        <v>46591.560000000005</v>
      </c>
    </row>
    <row r="154" spans="1:9" ht="12.75" customHeight="1" x14ac:dyDescent="0.2">
      <c r="A154" s="72" t="s">
        <v>112</v>
      </c>
      <c r="B154" s="56">
        <f t="shared" ref="B154:I154" si="27">B11+B18+B30+B37+B70+B71+B122+B90</f>
        <v>53544.979999999996</v>
      </c>
      <c r="C154" s="56">
        <f t="shared" si="27"/>
        <v>53544.979999999996</v>
      </c>
      <c r="D154" s="56">
        <f t="shared" si="27"/>
        <v>8288.369999999999</v>
      </c>
      <c r="E154" s="56">
        <f t="shared" si="27"/>
        <v>916.14</v>
      </c>
      <c r="F154" s="56">
        <f t="shared" si="27"/>
        <v>7372.23</v>
      </c>
      <c r="G154" s="56">
        <f>G11+G18+G30+G37+G70+G71+G122+G90</f>
        <v>44683.349999999991</v>
      </c>
      <c r="H154" s="56">
        <f t="shared" si="27"/>
        <v>5710.0500000000011</v>
      </c>
      <c r="I154" s="56">
        <f t="shared" si="27"/>
        <v>38973.300000000003</v>
      </c>
    </row>
    <row r="155" spans="1:9" x14ac:dyDescent="0.2">
      <c r="A155" s="72" t="s">
        <v>113</v>
      </c>
      <c r="B155" s="56">
        <f t="shared" ref="B155:I155" si="28">B13++B19+B23+B85+B94+B105+B106+B123+B124-B126+B34</f>
        <v>3477.71</v>
      </c>
      <c r="C155" s="56">
        <f t="shared" si="28"/>
        <v>3477.71</v>
      </c>
      <c r="D155" s="56">
        <f t="shared" si="28"/>
        <v>673.25</v>
      </c>
      <c r="E155" s="56">
        <f t="shared" si="28"/>
        <v>452.51</v>
      </c>
      <c r="F155" s="56">
        <f t="shared" si="28"/>
        <v>220.73999999999998</v>
      </c>
      <c r="G155" s="56">
        <f t="shared" si="28"/>
        <v>3264.45</v>
      </c>
      <c r="H155" s="56">
        <f t="shared" si="28"/>
        <v>2157.06</v>
      </c>
      <c r="I155" s="56">
        <f t="shared" si="28"/>
        <v>1107.3900000000001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5" x14ac:dyDescent="0.2">
      <c r="A161" s="81"/>
      <c r="B161" s="82"/>
      <c r="C161" s="81"/>
      <c r="D161" s="81"/>
      <c r="E161" s="81"/>
    </row>
    <row r="162" spans="1:5" x14ac:dyDescent="0.2">
      <c r="A162" s="81" t="s">
        <v>155</v>
      </c>
      <c r="B162" s="82"/>
      <c r="C162" s="81" t="s">
        <v>156</v>
      </c>
      <c r="D162" s="81"/>
      <c r="E162" s="81"/>
    </row>
    <row r="163" spans="1:5" x14ac:dyDescent="0.2">
      <c r="A163" s="79" t="s">
        <v>177</v>
      </c>
      <c r="B163" s="80"/>
      <c r="C163" s="81" t="s">
        <v>157</v>
      </c>
      <c r="D163" s="81"/>
      <c r="E163" s="81"/>
    </row>
    <row r="164" spans="1:5" x14ac:dyDescent="0.2">
      <c r="A164" s="81"/>
      <c r="B164" s="82"/>
      <c r="C164" s="81"/>
      <c r="D164" s="81"/>
      <c r="E164" s="81"/>
    </row>
    <row r="165" spans="1:5" x14ac:dyDescent="0.2">
      <c r="A165" s="81"/>
      <c r="B165" s="82"/>
      <c r="C165" s="81"/>
      <c r="D165" s="81"/>
      <c r="E165" s="81"/>
    </row>
    <row r="166" spans="1:5" x14ac:dyDescent="0.2">
      <c r="A166" s="81"/>
      <c r="B166" s="80"/>
      <c r="C166" s="81"/>
      <c r="D166" s="81"/>
      <c r="E166" s="81"/>
    </row>
    <row r="167" spans="1:5" x14ac:dyDescent="0.2">
      <c r="A167" s="81"/>
      <c r="B167" s="82"/>
      <c r="C167" s="81"/>
      <c r="D167" s="81"/>
      <c r="E167" s="81"/>
    </row>
    <row r="168" spans="1:5" x14ac:dyDescent="0.2">
      <c r="A168" s="81"/>
      <c r="B168" s="82"/>
      <c r="C168" s="81" t="s">
        <v>158</v>
      </c>
      <c r="D168" s="81"/>
      <c r="E168" s="51" t="s">
        <v>160</v>
      </c>
    </row>
    <row r="169" spans="1:5" x14ac:dyDescent="0.2">
      <c r="A169" s="81"/>
      <c r="B169" s="82"/>
      <c r="C169" s="81" t="s">
        <v>159</v>
      </c>
      <c r="D169" s="81"/>
      <c r="E169" s="51" t="s">
        <v>161</v>
      </c>
    </row>
    <row r="170" spans="1:5" x14ac:dyDescent="0.2">
      <c r="B170" s="83"/>
    </row>
    <row r="171" spans="1:5" x14ac:dyDescent="0.2">
      <c r="A171" s="78"/>
      <c r="B171" s="77"/>
    </row>
    <row r="173" spans="1:5" x14ac:dyDescent="0.2">
      <c r="A173" s="84"/>
      <c r="B173" s="77"/>
    </row>
    <row r="174" spans="1:5" x14ac:dyDescent="0.2">
      <c r="B174" s="83"/>
    </row>
    <row r="175" spans="1:5" x14ac:dyDescent="0.2">
      <c r="B175" s="83"/>
    </row>
    <row r="176" spans="1:5" x14ac:dyDescent="0.2">
      <c r="A176" s="84"/>
      <c r="B176" s="77"/>
    </row>
    <row r="177" spans="1:2" x14ac:dyDescent="0.2">
      <c r="B177" s="83"/>
    </row>
    <row r="178" spans="1:2" x14ac:dyDescent="0.2">
      <c r="B178" s="83"/>
    </row>
    <row r="179" spans="1:2" x14ac:dyDescent="0.2">
      <c r="A179" s="78"/>
      <c r="B179" s="77"/>
    </row>
    <row r="180" spans="1:2" x14ac:dyDescent="0.2">
      <c r="A180" s="78"/>
      <c r="B180" s="77"/>
    </row>
    <row r="181" spans="1:2" x14ac:dyDescent="0.2">
      <c r="A181" s="52"/>
      <c r="B181" s="77"/>
    </row>
    <row r="183" spans="1:2" ht="15.75" x14ac:dyDescent="0.25">
      <c r="B183" s="8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J1" sqref="J1:AA1048576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178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181</v>
      </c>
      <c r="D7" s="90" t="s">
        <v>180</v>
      </c>
      <c r="E7" s="90"/>
      <c r="F7" s="90"/>
      <c r="G7" s="90" t="s">
        <v>179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5.45</v>
      </c>
      <c r="C10" s="56">
        <f t="shared" ref="C10:I10" si="0">+C11+C12+C13+C14+C15+C16</f>
        <v>5.45</v>
      </c>
      <c r="D10" s="56">
        <f>+E10+F10</f>
        <v>0</v>
      </c>
      <c r="E10" s="56">
        <f t="shared" si="0"/>
        <v>0</v>
      </c>
      <c r="F10" s="56">
        <f t="shared" si="0"/>
        <v>0</v>
      </c>
      <c r="G10" s="56">
        <f t="shared" si="0"/>
        <v>4.1100000000000003</v>
      </c>
      <c r="H10" s="56">
        <f t="shared" si="0"/>
        <v>3.48</v>
      </c>
      <c r="I10" s="56">
        <f t="shared" si="0"/>
        <v>0.63</v>
      </c>
    </row>
    <row r="11" spans="1:9" x14ac:dyDescent="0.2">
      <c r="A11" s="57" t="s">
        <v>2</v>
      </c>
      <c r="B11" s="56">
        <v>5.45</v>
      </c>
      <c r="C11" s="56">
        <v>5.45</v>
      </c>
      <c r="D11" s="56">
        <f t="shared" ref="D11:D80" si="1">+E11+F11</f>
        <v>0</v>
      </c>
      <c r="E11" s="58">
        <v>0</v>
      </c>
      <c r="F11" s="58"/>
      <c r="G11" s="56">
        <f t="shared" ref="G11:G80" si="2">+H11+I11</f>
        <v>4.1100000000000003</v>
      </c>
      <c r="H11" s="58">
        <v>3.48</v>
      </c>
      <c r="I11" s="58">
        <v>0.63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/>
      <c r="C15" s="58"/>
      <c r="D15" s="56">
        <f t="shared" si="1"/>
        <v>0</v>
      </c>
      <c r="E15" s="58"/>
      <c r="F15" s="58"/>
      <c r="G15" s="56">
        <f t="shared" si="2"/>
        <v>0</v>
      </c>
      <c r="H15" s="58"/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15.29</v>
      </c>
      <c r="C17" s="56">
        <f t="shared" ref="C17:I17" si="3">+C18+C19+C23+C22</f>
        <v>15.29</v>
      </c>
      <c r="D17" s="56">
        <f t="shared" si="1"/>
        <v>0</v>
      </c>
      <c r="E17" s="56">
        <f t="shared" si="3"/>
        <v>0</v>
      </c>
      <c r="F17" s="56">
        <f t="shared" si="3"/>
        <v>0</v>
      </c>
      <c r="G17" s="56">
        <f t="shared" si="2"/>
        <v>10.69</v>
      </c>
      <c r="H17" s="56">
        <f t="shared" si="3"/>
        <v>6.05</v>
      </c>
      <c r="I17" s="56">
        <f t="shared" si="3"/>
        <v>4.6399999999999997</v>
      </c>
    </row>
    <row r="18" spans="1:9" x14ac:dyDescent="0.2">
      <c r="A18" s="60" t="s">
        <v>9</v>
      </c>
      <c r="B18" s="61">
        <v>7.56</v>
      </c>
      <c r="C18" s="61">
        <v>7.56</v>
      </c>
      <c r="D18" s="56">
        <f t="shared" si="1"/>
        <v>0</v>
      </c>
      <c r="E18" s="58">
        <v>0</v>
      </c>
      <c r="F18" s="58"/>
      <c r="G18" s="56">
        <f t="shared" si="2"/>
        <v>3.8</v>
      </c>
      <c r="H18" s="58">
        <v>0</v>
      </c>
      <c r="I18" s="58">
        <v>3.8</v>
      </c>
    </row>
    <row r="19" spans="1:9" x14ac:dyDescent="0.2">
      <c r="A19" s="62" t="s">
        <v>10</v>
      </c>
      <c r="B19" s="61">
        <v>1.68</v>
      </c>
      <c r="C19" s="61">
        <v>1.68</v>
      </c>
      <c r="D19" s="56">
        <f t="shared" si="1"/>
        <v>0</v>
      </c>
      <c r="E19" s="58">
        <f>+E20+E21</f>
        <v>0</v>
      </c>
      <c r="F19" s="58">
        <f>+F20+F21</f>
        <v>0</v>
      </c>
      <c r="G19" s="56">
        <f t="shared" si="2"/>
        <v>0.84</v>
      </c>
      <c r="H19" s="58">
        <f t="shared" ref="H19:I19" si="4">+H20+H21</f>
        <v>0</v>
      </c>
      <c r="I19" s="58">
        <f t="shared" si="4"/>
        <v>0.84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0</v>
      </c>
      <c r="E20" s="58"/>
      <c r="F20" s="58"/>
      <c r="G20" s="56">
        <f t="shared" si="2"/>
        <v>0.84</v>
      </c>
      <c r="H20" s="58"/>
      <c r="I20" s="58">
        <v>0.84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0</v>
      </c>
      <c r="E21" s="58"/>
      <c r="F21" s="58">
        <v>0</v>
      </c>
      <c r="G21" s="56">
        <f t="shared" si="2"/>
        <v>0</v>
      </c>
      <c r="H21" s="58"/>
      <c r="I21" s="58">
        <v>0</v>
      </c>
    </row>
    <row r="22" spans="1:9" ht="25.5" x14ac:dyDescent="0.2">
      <c r="A22" s="64" t="s">
        <v>11</v>
      </c>
      <c r="B22" s="61"/>
      <c r="C22" s="58"/>
      <c r="D22" s="56">
        <f t="shared" si="1"/>
        <v>0</v>
      </c>
      <c r="E22" s="58"/>
      <c r="F22" s="58"/>
      <c r="G22" s="56">
        <f t="shared" si="2"/>
        <v>0</v>
      </c>
      <c r="H22" s="58"/>
      <c r="I22" s="58"/>
    </row>
    <row r="23" spans="1:9" ht="25.5" x14ac:dyDescent="0.2">
      <c r="A23" s="64" t="s">
        <v>120</v>
      </c>
      <c r="B23" s="61">
        <v>6.05</v>
      </c>
      <c r="C23" s="61">
        <v>6.05</v>
      </c>
      <c r="D23" s="56">
        <f t="shared" si="1"/>
        <v>0</v>
      </c>
      <c r="E23" s="61">
        <f t="shared" ref="E23:I23" si="5">+E24+E25+E26+E27+E28+E29</f>
        <v>0</v>
      </c>
      <c r="F23" s="61">
        <f t="shared" si="5"/>
        <v>0</v>
      </c>
      <c r="G23" s="56">
        <f t="shared" si="2"/>
        <v>6.05</v>
      </c>
      <c r="H23" s="61">
        <f t="shared" si="5"/>
        <v>6.05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0</v>
      </c>
      <c r="H24" s="58"/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 t="shared" si="1"/>
        <v>0</v>
      </c>
      <c r="E25" s="58"/>
      <c r="F25" s="58"/>
      <c r="G25" s="56">
        <f t="shared" si="2"/>
        <v>0</v>
      </c>
      <c r="H25" s="58"/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 t="shared" si="1"/>
        <v>0</v>
      </c>
      <c r="E26" s="58"/>
      <c r="F26" s="58"/>
      <c r="G26" s="56">
        <f t="shared" si="2"/>
        <v>0</v>
      </c>
      <c r="H26" s="58"/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 t="shared" si="1"/>
        <v>0</v>
      </c>
      <c r="E27" s="58">
        <v>0</v>
      </c>
      <c r="F27" s="58"/>
      <c r="G27" s="56">
        <f t="shared" si="2"/>
        <v>6.05</v>
      </c>
      <c r="H27" s="58">
        <v>6.05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 t="shared" si="1"/>
        <v>0</v>
      </c>
      <c r="E28" s="58"/>
      <c r="F28" s="58"/>
      <c r="G28" s="56">
        <f t="shared" si="2"/>
        <v>0</v>
      </c>
      <c r="H28" s="58"/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0</v>
      </c>
      <c r="H29" s="58"/>
      <c r="I29" s="58"/>
    </row>
    <row r="30" spans="1:9" x14ac:dyDescent="0.2">
      <c r="A30" s="59" t="s">
        <v>163</v>
      </c>
      <c r="B30" s="56">
        <f>+B31+B32</f>
        <v>0</v>
      </c>
      <c r="C30" s="56">
        <f t="shared" ref="C30:I30" si="6">+C31+C32</f>
        <v>0</v>
      </c>
      <c r="D30" s="56">
        <f t="shared" si="1"/>
        <v>0</v>
      </c>
      <c r="E30" s="56">
        <f t="shared" si="6"/>
        <v>0</v>
      </c>
      <c r="F30" s="56">
        <f t="shared" si="6"/>
        <v>0</v>
      </c>
      <c r="G30" s="56">
        <f t="shared" si="2"/>
        <v>0</v>
      </c>
      <c r="H30" s="56">
        <f t="shared" si="6"/>
        <v>0</v>
      </c>
      <c r="I30" s="56">
        <f t="shared" si="6"/>
        <v>0</v>
      </c>
    </row>
    <row r="31" spans="1:9" x14ac:dyDescent="0.2">
      <c r="A31" s="58" t="s">
        <v>19</v>
      </c>
      <c r="B31" s="61"/>
      <c r="C31" s="58"/>
      <c r="D31" s="56">
        <f t="shared" si="1"/>
        <v>0</v>
      </c>
      <c r="E31" s="58"/>
      <c r="F31" s="58"/>
      <c r="G31" s="56">
        <f t="shared" si="2"/>
        <v>0</v>
      </c>
      <c r="H31" s="58"/>
      <c r="I31" s="58"/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0</v>
      </c>
      <c r="C33" s="56">
        <f t="shared" si="7"/>
        <v>0</v>
      </c>
      <c r="D33" s="56">
        <f t="shared" si="1"/>
        <v>0</v>
      </c>
      <c r="E33" s="56">
        <f t="shared" si="7"/>
        <v>0</v>
      </c>
      <c r="F33" s="56">
        <f t="shared" si="7"/>
        <v>0</v>
      </c>
      <c r="G33" s="56">
        <f t="shared" si="2"/>
        <v>0</v>
      </c>
      <c r="H33" s="56">
        <f t="shared" si="7"/>
        <v>0</v>
      </c>
      <c r="I33" s="56">
        <f t="shared" si="7"/>
        <v>0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/>
      <c r="C37" s="61"/>
      <c r="D37" s="56">
        <f t="shared" si="1"/>
        <v>0</v>
      </c>
      <c r="E37" s="61">
        <f>+E38+E39+E40+E41+E42+E43+E44+E45+E46+E47+E48+E49+E50+E51+E52+E53+E54+E55+E56+E57+E58+E59+E60+E61+E62+E63+E64+E65+E66+E67+E68+E69</f>
        <v>0</v>
      </c>
      <c r="F37" s="61">
        <f>+F38+F39+F40+F41+F42+F43+F44+F45+F46+F47+F48+F49+F50+F51+F52+F53+F54+F55+F56+F57+F58+F59+F60+F61+F62+F63+F64+F65+F66+F67+F68+F69</f>
        <v>0</v>
      </c>
      <c r="G37" s="56">
        <f t="shared" si="2"/>
        <v>0</v>
      </c>
      <c r="H37" s="61">
        <f>+H38+H39+H40+H41+H42+H43+H44+H45+H46+H47+H48+H49+H50+H51+H52+H53+H54+H55+H56+H57+H58+H59+H60+H61+H62+H63+H64+H65+H66+H67+H68+H69</f>
        <v>0</v>
      </c>
      <c r="I37" s="61">
        <f>+I38+I39+I40+I41+I42+I43+I44+I45+I46+I47+I48+I49+I50+I51+I52+I53+I54+I55+I56+I57+I58+I59+I60+I61+I62+I63+I64+I65+I66+I67+I68+I69</f>
        <v>0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0</v>
      </c>
      <c r="H39" s="58"/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0</v>
      </c>
      <c r="H40" s="58"/>
      <c r="I40" s="58"/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0</v>
      </c>
      <c r="H46" s="58"/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</v>
      </c>
      <c r="E49" s="58"/>
      <c r="F49" s="58"/>
      <c r="G49" s="56">
        <f t="shared" si="2"/>
        <v>0</v>
      </c>
      <c r="H49" s="58"/>
      <c r="I49" s="58"/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0</v>
      </c>
      <c r="E50" s="58"/>
      <c r="F50" s="58"/>
      <c r="G50" s="56">
        <f t="shared" si="2"/>
        <v>0</v>
      </c>
      <c r="H50" s="58"/>
      <c r="I50" s="58"/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0</v>
      </c>
      <c r="H52" s="58"/>
      <c r="I52" s="58"/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0</v>
      </c>
      <c r="H59" s="58"/>
      <c r="I59" s="58"/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0</v>
      </c>
      <c r="E60" s="58"/>
      <c r="F60" s="58"/>
      <c r="G60" s="56">
        <f t="shared" si="2"/>
        <v>0</v>
      </c>
      <c r="H60" s="58"/>
      <c r="I60" s="58"/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0</v>
      </c>
      <c r="H61" s="58"/>
      <c r="I61" s="58"/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/>
      <c r="C70" s="58"/>
      <c r="D70" s="56">
        <f t="shared" si="1"/>
        <v>0</v>
      </c>
      <c r="E70" s="58"/>
      <c r="F70" s="58"/>
      <c r="G70" s="56">
        <f t="shared" si="2"/>
        <v>0</v>
      </c>
      <c r="H70" s="58"/>
      <c r="I70" s="58"/>
    </row>
    <row r="71" spans="1:9" x14ac:dyDescent="0.2">
      <c r="A71" s="59" t="s">
        <v>165</v>
      </c>
      <c r="B71" s="56"/>
      <c r="C71" s="56"/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0</v>
      </c>
      <c r="H71" s="56">
        <f>+H72+H76+H80+H81+H84+H82+H83</f>
        <v>0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9">+E73+E74+E75</f>
        <v>0</v>
      </c>
      <c r="F72" s="61">
        <f t="shared" si="9"/>
        <v>0</v>
      </c>
      <c r="G72" s="56">
        <f t="shared" si="2"/>
        <v>0</v>
      </c>
      <c r="H72" s="61">
        <f t="shared" si="9"/>
        <v>0</v>
      </c>
      <c r="I72" s="61">
        <f t="shared" si="9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0</v>
      </c>
      <c r="H75" s="58"/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0">+E77+E78+E79</f>
        <v>0</v>
      </c>
      <c r="F76" s="61">
        <f t="shared" si="10"/>
        <v>0</v>
      </c>
      <c r="G76" s="56">
        <f t="shared" si="2"/>
        <v>0</v>
      </c>
      <c r="H76" s="61">
        <f t="shared" si="10"/>
        <v>0</v>
      </c>
      <c r="I76" s="61">
        <f t="shared" si="10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1">+E81+F81</f>
        <v>0</v>
      </c>
      <c r="E81" s="58"/>
      <c r="F81" s="58"/>
      <c r="G81" s="56">
        <f t="shared" ref="G81:G144" si="12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1"/>
        <v>0</v>
      </c>
      <c r="E82" s="58"/>
      <c r="F82" s="58"/>
      <c r="G82" s="56">
        <f t="shared" si="12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1"/>
        <v>0</v>
      </c>
      <c r="E83" s="58"/>
      <c r="F83" s="58"/>
      <c r="G83" s="56">
        <f t="shared" si="12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1"/>
        <v>0</v>
      </c>
      <c r="E84" s="58"/>
      <c r="F84" s="58"/>
      <c r="G84" s="56">
        <f t="shared" si="12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1"/>
        <v>0</v>
      </c>
      <c r="E85" s="56">
        <f t="shared" ref="E85:I85" si="13">+E86+E87+E88+E89</f>
        <v>0</v>
      </c>
      <c r="F85" s="56">
        <f t="shared" si="13"/>
        <v>0</v>
      </c>
      <c r="G85" s="56">
        <f t="shared" si="12"/>
        <v>0</v>
      </c>
      <c r="H85" s="56">
        <f t="shared" si="13"/>
        <v>0</v>
      </c>
      <c r="I85" s="56">
        <f t="shared" si="13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1"/>
        <v>0</v>
      </c>
      <c r="E86" s="58"/>
      <c r="F86" s="58"/>
      <c r="G86" s="56">
        <f t="shared" si="12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1"/>
        <v>0</v>
      </c>
      <c r="E87" s="58"/>
      <c r="F87" s="58"/>
      <c r="G87" s="56">
        <f t="shared" si="12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1"/>
        <v>0</v>
      </c>
      <c r="E88" s="58"/>
      <c r="F88" s="58"/>
      <c r="G88" s="56">
        <f t="shared" si="12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1"/>
        <v>0</v>
      </c>
      <c r="E89" s="58"/>
      <c r="F89" s="58"/>
      <c r="G89" s="56">
        <f t="shared" si="12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1"/>
        <v>0</v>
      </c>
      <c r="E90" s="56">
        <f t="shared" ref="E90:I90" si="14">+E91+E92+E93</f>
        <v>0</v>
      </c>
      <c r="F90" s="56">
        <f t="shared" si="14"/>
        <v>0</v>
      </c>
      <c r="G90" s="56">
        <f t="shared" si="12"/>
        <v>0</v>
      </c>
      <c r="H90" s="56">
        <f t="shared" si="14"/>
        <v>0</v>
      </c>
      <c r="I90" s="56">
        <f t="shared" si="14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1"/>
        <v>0</v>
      </c>
      <c r="E91" s="58"/>
      <c r="F91" s="58"/>
      <c r="G91" s="56">
        <f t="shared" si="12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1"/>
        <v>0</v>
      </c>
      <c r="E92" s="58"/>
      <c r="F92" s="58"/>
      <c r="G92" s="56">
        <f t="shared" si="12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1"/>
        <v>0</v>
      </c>
      <c r="E93" s="58"/>
      <c r="F93" s="58"/>
      <c r="G93" s="56">
        <f t="shared" si="12"/>
        <v>0</v>
      </c>
      <c r="H93" s="58"/>
      <c r="I93" s="58"/>
    </row>
    <row r="94" spans="1:9" x14ac:dyDescent="0.2">
      <c r="A94" s="59" t="s">
        <v>168</v>
      </c>
      <c r="B94" s="56"/>
      <c r="C94" s="56"/>
      <c r="D94" s="56">
        <f t="shared" si="11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2"/>
        <v>0</v>
      </c>
      <c r="H94" s="56">
        <f>+H95+H96+H97+H98+H99+H100+H101+H102+H103+H104</f>
        <v>0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1"/>
        <v>0</v>
      </c>
      <c r="E95" s="58"/>
      <c r="F95" s="58"/>
      <c r="G95" s="56">
        <f t="shared" si="12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1"/>
        <v>0</v>
      </c>
      <c r="E96" s="58"/>
      <c r="F96" s="58"/>
      <c r="G96" s="56">
        <f t="shared" si="12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1"/>
        <v>0</v>
      </c>
      <c r="E97" s="58"/>
      <c r="F97" s="58"/>
      <c r="G97" s="56">
        <f t="shared" si="12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1"/>
        <v>0</v>
      </c>
      <c r="E98" s="58"/>
      <c r="F98" s="58"/>
      <c r="G98" s="56">
        <f t="shared" si="12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1"/>
        <v>0</v>
      </c>
      <c r="E99" s="58"/>
      <c r="F99" s="58"/>
      <c r="G99" s="56">
        <f t="shared" si="12"/>
        <v>0</v>
      </c>
      <c r="H99" s="58"/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1"/>
        <v>0</v>
      </c>
      <c r="E100" s="58"/>
      <c r="F100" s="58"/>
      <c r="G100" s="56">
        <f t="shared" si="12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1"/>
        <v>0</v>
      </c>
      <c r="E101" s="58"/>
      <c r="F101" s="58"/>
      <c r="G101" s="56">
        <f t="shared" si="12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1"/>
        <v>0</v>
      </c>
      <c r="E102" s="58"/>
      <c r="F102" s="58"/>
      <c r="G102" s="56">
        <f t="shared" si="12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1"/>
        <v>0</v>
      </c>
      <c r="E103" s="58"/>
      <c r="F103" s="58"/>
      <c r="G103" s="56">
        <f t="shared" si="12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1"/>
        <v>0</v>
      </c>
      <c r="E104" s="58"/>
      <c r="F104" s="58"/>
      <c r="G104" s="56">
        <f t="shared" si="12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1"/>
        <v>0</v>
      </c>
      <c r="E105" s="58"/>
      <c r="F105" s="58"/>
      <c r="G105" s="56">
        <f t="shared" si="12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1"/>
        <v>0</v>
      </c>
      <c r="E106" s="56">
        <f t="shared" ref="E106:I106" si="15">+E107+E108+E109+E110+E111+E112+E113+E114+E115+E116+E117+E118+E119+E120</f>
        <v>0</v>
      </c>
      <c r="F106" s="56">
        <f t="shared" si="15"/>
        <v>0</v>
      </c>
      <c r="G106" s="56">
        <f t="shared" si="12"/>
        <v>0</v>
      </c>
      <c r="H106" s="56">
        <f t="shared" si="15"/>
        <v>0</v>
      </c>
      <c r="I106" s="56">
        <f t="shared" si="15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1"/>
        <v>0</v>
      </c>
      <c r="E107" s="58"/>
      <c r="F107" s="58"/>
      <c r="G107" s="56">
        <f t="shared" si="12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1"/>
        <v>0</v>
      </c>
      <c r="E108" s="58"/>
      <c r="F108" s="58"/>
      <c r="G108" s="56">
        <f t="shared" si="12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1"/>
        <v>0</v>
      </c>
      <c r="E109" s="58"/>
      <c r="F109" s="58"/>
      <c r="G109" s="56">
        <f t="shared" si="12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1"/>
        <v>0</v>
      </c>
      <c r="E110" s="58"/>
      <c r="F110" s="58"/>
      <c r="G110" s="56">
        <f t="shared" si="12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1"/>
        <v>0</v>
      </c>
      <c r="E111" s="58"/>
      <c r="F111" s="58"/>
      <c r="G111" s="56">
        <f t="shared" si="12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1"/>
        <v>0</v>
      </c>
      <c r="E112" s="58"/>
      <c r="F112" s="58"/>
      <c r="G112" s="56">
        <f t="shared" si="12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1"/>
        <v>0</v>
      </c>
      <c r="E113" s="58"/>
      <c r="F113" s="58"/>
      <c r="G113" s="56">
        <f t="shared" si="12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1"/>
        <v>0</v>
      </c>
      <c r="E114" s="58"/>
      <c r="F114" s="58"/>
      <c r="G114" s="56">
        <f t="shared" si="12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1"/>
        <v>0</v>
      </c>
      <c r="E115" s="58"/>
      <c r="F115" s="58"/>
      <c r="G115" s="56">
        <f t="shared" si="12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1"/>
        <v>0</v>
      </c>
      <c r="E116" s="58"/>
      <c r="F116" s="58"/>
      <c r="G116" s="56">
        <f t="shared" si="12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1"/>
        <v>0</v>
      </c>
      <c r="E117" s="58"/>
      <c r="F117" s="58"/>
      <c r="G117" s="56">
        <f t="shared" si="12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1"/>
        <v>0</v>
      </c>
      <c r="E118" s="58"/>
      <c r="F118" s="58"/>
      <c r="G118" s="56">
        <f t="shared" si="12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1"/>
        <v>0</v>
      </c>
      <c r="E119" s="58"/>
      <c r="F119" s="58"/>
      <c r="G119" s="56">
        <f t="shared" si="12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1"/>
        <v>0</v>
      </c>
      <c r="E120" s="58"/>
      <c r="F120" s="58"/>
      <c r="G120" s="56">
        <f t="shared" si="12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1"/>
        <v>0</v>
      </c>
      <c r="E121" s="56">
        <f t="shared" ref="E121:F121" si="16">+E122+E123</f>
        <v>0</v>
      </c>
      <c r="F121" s="56">
        <f t="shared" si="16"/>
        <v>0</v>
      </c>
      <c r="G121" s="56">
        <f t="shared" si="12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1"/>
        <v>0</v>
      </c>
      <c r="E122" s="58"/>
      <c r="F122" s="58"/>
      <c r="G122" s="56">
        <f t="shared" si="12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1"/>
        <v>0</v>
      </c>
      <c r="E123" s="58"/>
      <c r="F123" s="58"/>
      <c r="G123" s="56">
        <f t="shared" si="12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7">+B125+B137+B142+B143</f>
        <v>0</v>
      </c>
      <c r="C124" s="56">
        <f t="shared" si="17"/>
        <v>0</v>
      </c>
      <c r="D124" s="56">
        <f t="shared" si="11"/>
        <v>0</v>
      </c>
      <c r="E124" s="56">
        <f t="shared" si="17"/>
        <v>0</v>
      </c>
      <c r="F124" s="56">
        <f t="shared" si="17"/>
        <v>0</v>
      </c>
      <c r="G124" s="56">
        <f t="shared" si="12"/>
        <v>0</v>
      </c>
      <c r="H124" s="56">
        <f t="shared" si="17"/>
        <v>0</v>
      </c>
      <c r="I124" s="56">
        <f t="shared" si="17"/>
        <v>0</v>
      </c>
    </row>
    <row r="125" spans="1:9" x14ac:dyDescent="0.2">
      <c r="A125" s="70" t="s">
        <v>173</v>
      </c>
      <c r="B125" s="56">
        <f t="shared" ref="B125:I125" si="18">+B128+B126</f>
        <v>0</v>
      </c>
      <c r="C125" s="56">
        <f t="shared" si="18"/>
        <v>0</v>
      </c>
      <c r="D125" s="56">
        <f t="shared" si="11"/>
        <v>0</v>
      </c>
      <c r="E125" s="56">
        <f t="shared" si="18"/>
        <v>0</v>
      </c>
      <c r="F125" s="56">
        <f t="shared" si="18"/>
        <v>0</v>
      </c>
      <c r="G125" s="56">
        <f t="shared" si="12"/>
        <v>0</v>
      </c>
      <c r="H125" s="56">
        <f t="shared" si="18"/>
        <v>0</v>
      </c>
      <c r="I125" s="56">
        <f t="shared" si="18"/>
        <v>0</v>
      </c>
    </row>
    <row r="126" spans="1:9" x14ac:dyDescent="0.2">
      <c r="A126" s="70" t="s">
        <v>124</v>
      </c>
      <c r="B126" s="56"/>
      <c r="C126" s="56"/>
      <c r="D126" s="56">
        <f t="shared" si="11"/>
        <v>0</v>
      </c>
      <c r="E126" s="56">
        <f t="shared" ref="E126:I126" si="19">+E127</f>
        <v>0</v>
      </c>
      <c r="F126" s="56">
        <f t="shared" si="19"/>
        <v>0</v>
      </c>
      <c r="G126" s="56">
        <f t="shared" si="12"/>
        <v>0</v>
      </c>
      <c r="H126" s="56">
        <f t="shared" si="19"/>
        <v>0</v>
      </c>
      <c r="I126" s="56">
        <f t="shared" si="19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1"/>
        <v>0</v>
      </c>
      <c r="E127" s="58"/>
      <c r="F127" s="58"/>
      <c r="G127" s="56">
        <f t="shared" si="12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1"/>
        <v>0</v>
      </c>
      <c r="E128" s="56">
        <f t="shared" ref="E128:I128" si="20">+E129+E130+E131+E132+E133++E134+E135+E136</f>
        <v>0</v>
      </c>
      <c r="F128" s="56">
        <f t="shared" si="20"/>
        <v>0</v>
      </c>
      <c r="G128" s="56">
        <f t="shared" si="12"/>
        <v>0</v>
      </c>
      <c r="H128" s="56">
        <f t="shared" si="20"/>
        <v>0</v>
      </c>
      <c r="I128" s="56">
        <f t="shared" si="20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1"/>
        <v>0</v>
      </c>
      <c r="E129" s="58"/>
      <c r="F129" s="58"/>
      <c r="G129" s="56">
        <f t="shared" si="12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1"/>
        <v>0</v>
      </c>
      <c r="E130" s="58"/>
      <c r="F130" s="58"/>
      <c r="G130" s="56">
        <f t="shared" si="12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1"/>
        <v>0</v>
      </c>
      <c r="E131" s="58"/>
      <c r="F131" s="58"/>
      <c r="G131" s="56">
        <f t="shared" si="12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1"/>
        <v>0</v>
      </c>
      <c r="E132" s="58"/>
      <c r="F132" s="58"/>
      <c r="G132" s="56">
        <f t="shared" si="12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1"/>
        <v>0</v>
      </c>
      <c r="E133" s="58"/>
      <c r="F133" s="58"/>
      <c r="G133" s="56">
        <f t="shared" si="12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1"/>
        <v>0</v>
      </c>
      <c r="E134" s="58"/>
      <c r="F134" s="58"/>
      <c r="G134" s="56">
        <f t="shared" si="12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1"/>
        <v>0</v>
      </c>
      <c r="E135" s="58"/>
      <c r="F135" s="58"/>
      <c r="G135" s="56">
        <f t="shared" si="12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1"/>
        <v>0</v>
      </c>
      <c r="E136" s="58"/>
      <c r="F136" s="58"/>
      <c r="G136" s="56">
        <f t="shared" si="12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2"/>
        <v>0</v>
      </c>
      <c r="H137" s="56">
        <f t="shared" ref="H137:I137" si="21">+H138+H139+H140+H141</f>
        <v>0</v>
      </c>
      <c r="I137" s="56">
        <f t="shared" si="21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1"/>
        <v>0</v>
      </c>
      <c r="E138" s="58"/>
      <c r="F138" s="58"/>
      <c r="G138" s="56">
        <f t="shared" si="12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1"/>
        <v>0</v>
      </c>
      <c r="E139" s="58"/>
      <c r="F139" s="58"/>
      <c r="G139" s="56">
        <f t="shared" si="12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1"/>
        <v>0</v>
      </c>
      <c r="E140" s="58"/>
      <c r="F140" s="58"/>
      <c r="G140" s="56">
        <f t="shared" si="12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1"/>
        <v>0</v>
      </c>
      <c r="E141" s="58"/>
      <c r="F141" s="58"/>
      <c r="G141" s="56">
        <f t="shared" si="12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1"/>
        <v>0</v>
      </c>
      <c r="E142" s="58"/>
      <c r="F142" s="58"/>
      <c r="G142" s="56">
        <f t="shared" si="12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1"/>
        <v>0</v>
      </c>
      <c r="E143" s="58"/>
      <c r="F143" s="58"/>
      <c r="G143" s="56">
        <f t="shared" si="12"/>
        <v>0</v>
      </c>
      <c r="H143" s="58"/>
      <c r="I143" s="58"/>
    </row>
    <row r="144" spans="1:9" x14ac:dyDescent="0.2">
      <c r="A144" s="72" t="s">
        <v>108</v>
      </c>
      <c r="B144" s="56">
        <v>50.04</v>
      </c>
      <c r="C144" s="56">
        <v>50.04</v>
      </c>
      <c r="D144" s="56">
        <f t="shared" si="11"/>
        <v>0</v>
      </c>
      <c r="E144" s="58">
        <v>0</v>
      </c>
      <c r="F144" s="58">
        <v>0</v>
      </c>
      <c r="G144" s="56">
        <f t="shared" si="12"/>
        <v>33.33</v>
      </c>
      <c r="H144" s="58"/>
      <c r="I144" s="58">
        <v>33.33</v>
      </c>
    </row>
    <row r="145" spans="1:9" x14ac:dyDescent="0.2">
      <c r="A145" s="73" t="s">
        <v>142</v>
      </c>
      <c r="B145" s="56">
        <f>+B146</f>
        <v>0</v>
      </c>
      <c r="C145" s="56">
        <f t="shared" ref="C145:I145" si="22">+C146</f>
        <v>0</v>
      </c>
      <c r="D145" s="56">
        <f t="shared" si="22"/>
        <v>0</v>
      </c>
      <c r="E145" s="56">
        <f t="shared" si="22"/>
        <v>0</v>
      </c>
      <c r="F145" s="56">
        <f t="shared" si="22"/>
        <v>0</v>
      </c>
      <c r="G145" s="56">
        <f t="shared" si="22"/>
        <v>0</v>
      </c>
      <c r="H145" s="56">
        <f t="shared" si="22"/>
        <v>0</v>
      </c>
      <c r="I145" s="56">
        <f t="shared" si="22"/>
        <v>0</v>
      </c>
    </row>
    <row r="146" spans="1:9" x14ac:dyDescent="0.2">
      <c r="A146" s="74" t="s">
        <v>143</v>
      </c>
      <c r="B146" s="56"/>
      <c r="C146" s="58"/>
      <c r="D146" s="56">
        <f>+E146+F146</f>
        <v>0</v>
      </c>
      <c r="E146" s="58"/>
      <c r="F146" s="58"/>
      <c r="G146" s="56">
        <f>+H146+I146</f>
        <v>0</v>
      </c>
      <c r="H146" s="58"/>
      <c r="I146" s="58"/>
    </row>
    <row r="147" spans="1:9" ht="27.75" x14ac:dyDescent="0.25">
      <c r="A147" s="59" t="s">
        <v>175</v>
      </c>
      <c r="B147" s="56">
        <f>+B148+B149+B152+B150+B151</f>
        <v>20.88</v>
      </c>
      <c r="C147" s="56">
        <f t="shared" ref="C147:I147" si="23">+C148+C149+C152+C150+C151</f>
        <v>20.88</v>
      </c>
      <c r="D147" s="56">
        <f t="shared" si="23"/>
        <v>0</v>
      </c>
      <c r="E147" s="56">
        <f t="shared" si="23"/>
        <v>0</v>
      </c>
      <c r="F147" s="56">
        <f t="shared" si="23"/>
        <v>0</v>
      </c>
      <c r="G147" s="56">
        <f t="shared" si="23"/>
        <v>20.87</v>
      </c>
      <c r="H147" s="56">
        <f t="shared" si="23"/>
        <v>0</v>
      </c>
      <c r="I147" s="56">
        <f t="shared" si="23"/>
        <v>20.87</v>
      </c>
    </row>
    <row r="148" spans="1:9" x14ac:dyDescent="0.2">
      <c r="A148" s="71" t="s">
        <v>111</v>
      </c>
      <c r="B148" s="56">
        <v>20.88</v>
      </c>
      <c r="C148" s="58">
        <v>20.88</v>
      </c>
      <c r="D148" s="56">
        <f t="shared" ref="D148:D152" si="24">+E148+F148</f>
        <v>0</v>
      </c>
      <c r="E148" s="58"/>
      <c r="F148" s="58"/>
      <c r="G148" s="56">
        <f t="shared" ref="G148:G152" si="25">+H148+I148</f>
        <v>20.87</v>
      </c>
      <c r="H148" s="58"/>
      <c r="I148" s="58">
        <v>20.87</v>
      </c>
    </row>
    <row r="149" spans="1:9" x14ac:dyDescent="0.2">
      <c r="A149" s="71" t="s">
        <v>137</v>
      </c>
      <c r="B149" s="56"/>
      <c r="C149" s="58"/>
      <c r="D149" s="56">
        <f t="shared" si="24"/>
        <v>0</v>
      </c>
      <c r="E149" s="58"/>
      <c r="F149" s="58"/>
      <c r="G149" s="56">
        <f t="shared" si="25"/>
        <v>0</v>
      </c>
      <c r="H149" s="58"/>
      <c r="I149" s="58"/>
    </row>
    <row r="150" spans="1:9" x14ac:dyDescent="0.2">
      <c r="A150" s="71" t="s">
        <v>141</v>
      </c>
      <c r="B150" s="56"/>
      <c r="C150" s="58"/>
      <c r="D150" s="56">
        <f t="shared" si="24"/>
        <v>0</v>
      </c>
      <c r="E150" s="58"/>
      <c r="F150" s="58"/>
      <c r="G150" s="56">
        <f t="shared" si="25"/>
        <v>0</v>
      </c>
      <c r="H150" s="58"/>
      <c r="I150" s="58"/>
    </row>
    <row r="151" spans="1:9" x14ac:dyDescent="0.2">
      <c r="A151" s="71" t="s">
        <v>140</v>
      </c>
      <c r="B151" s="56"/>
      <c r="C151" s="58"/>
      <c r="D151" s="56">
        <f t="shared" si="24"/>
        <v>0</v>
      </c>
      <c r="E151" s="58"/>
      <c r="F151" s="58"/>
      <c r="G151" s="56">
        <f t="shared" si="25"/>
        <v>0</v>
      </c>
      <c r="H151" s="58"/>
      <c r="I151" s="58"/>
    </row>
    <row r="152" spans="1:9" x14ac:dyDescent="0.2">
      <c r="A152" s="71" t="s">
        <v>133</v>
      </c>
      <c r="B152" s="56"/>
      <c r="C152" s="58"/>
      <c r="D152" s="56">
        <f t="shared" si="24"/>
        <v>0</v>
      </c>
      <c r="E152" s="58"/>
      <c r="F152" s="58"/>
      <c r="G152" s="56">
        <f t="shared" si="25"/>
        <v>0</v>
      </c>
      <c r="H152" s="58"/>
      <c r="I152" s="58"/>
    </row>
    <row r="153" spans="1:9" x14ac:dyDescent="0.2">
      <c r="A153" s="75" t="s">
        <v>109</v>
      </c>
      <c r="B153" s="56">
        <f t="shared" ref="B153:I153" si="26">+B10+B17+B30+B33+B70+B71+B85+B90+B94+B105+B106+B121+B124+B144+B145</f>
        <v>70.78</v>
      </c>
      <c r="C153" s="56">
        <f t="shared" si="26"/>
        <v>70.78</v>
      </c>
      <c r="D153" s="56">
        <f t="shared" si="26"/>
        <v>0</v>
      </c>
      <c r="E153" s="56">
        <f t="shared" si="26"/>
        <v>0</v>
      </c>
      <c r="F153" s="56">
        <f t="shared" si="26"/>
        <v>0</v>
      </c>
      <c r="G153" s="56">
        <f t="shared" si="26"/>
        <v>48.129999999999995</v>
      </c>
      <c r="H153" s="56">
        <f t="shared" si="26"/>
        <v>9.5299999999999994</v>
      </c>
      <c r="I153" s="56">
        <f t="shared" si="26"/>
        <v>38.599999999999994</v>
      </c>
    </row>
    <row r="154" spans="1:9" ht="12.75" customHeight="1" x14ac:dyDescent="0.2">
      <c r="A154" s="72" t="s">
        <v>112</v>
      </c>
      <c r="B154" s="56">
        <f t="shared" ref="B154:I154" si="27">B11+B18+B30+B37+B70+B71+B122+B90</f>
        <v>13.01</v>
      </c>
      <c r="C154" s="56">
        <f t="shared" si="27"/>
        <v>13.01</v>
      </c>
      <c r="D154" s="56">
        <f t="shared" si="27"/>
        <v>0</v>
      </c>
      <c r="E154" s="56">
        <f t="shared" si="27"/>
        <v>0</v>
      </c>
      <c r="F154" s="56">
        <f t="shared" si="27"/>
        <v>0</v>
      </c>
      <c r="G154" s="56">
        <f t="shared" si="27"/>
        <v>7.91</v>
      </c>
      <c r="H154" s="56">
        <f t="shared" si="27"/>
        <v>3.48</v>
      </c>
      <c r="I154" s="56">
        <f t="shared" si="27"/>
        <v>4.43</v>
      </c>
    </row>
    <row r="155" spans="1:9" x14ac:dyDescent="0.2">
      <c r="A155" s="72" t="s">
        <v>113</v>
      </c>
      <c r="B155" s="56">
        <f t="shared" ref="B155:I155" si="28">B13++B19+B23+B85+B94+B105+B106+B123+B124-B126+B34</f>
        <v>7.7299999999999995</v>
      </c>
      <c r="C155" s="56">
        <f t="shared" si="28"/>
        <v>7.7299999999999995</v>
      </c>
      <c r="D155" s="56">
        <f t="shared" si="28"/>
        <v>0</v>
      </c>
      <c r="E155" s="56">
        <f t="shared" si="28"/>
        <v>0</v>
      </c>
      <c r="F155" s="56">
        <f t="shared" si="28"/>
        <v>0</v>
      </c>
      <c r="G155" s="56">
        <f t="shared" si="28"/>
        <v>6.89</v>
      </c>
      <c r="H155" s="56">
        <f t="shared" si="28"/>
        <v>6.05</v>
      </c>
      <c r="I155" s="56">
        <f t="shared" si="28"/>
        <v>0.84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7" x14ac:dyDescent="0.2">
      <c r="A161" s="81"/>
      <c r="B161" s="82"/>
      <c r="C161" s="81"/>
      <c r="D161" s="81"/>
      <c r="E161" s="81"/>
    </row>
    <row r="162" spans="1:7" x14ac:dyDescent="0.2">
      <c r="A162" s="81" t="s">
        <v>155</v>
      </c>
      <c r="B162" s="82"/>
      <c r="C162" s="81" t="s">
        <v>156</v>
      </c>
      <c r="D162" s="81"/>
      <c r="E162" s="81"/>
    </row>
    <row r="163" spans="1:7" x14ac:dyDescent="0.2">
      <c r="A163" s="79" t="s">
        <v>177</v>
      </c>
      <c r="B163" s="80"/>
      <c r="C163" s="81" t="s">
        <v>157</v>
      </c>
      <c r="D163" s="81"/>
      <c r="E163" s="81"/>
    </row>
    <row r="164" spans="1:7" x14ac:dyDescent="0.2">
      <c r="A164" s="81"/>
      <c r="B164" s="82"/>
      <c r="C164" s="81"/>
      <c r="D164" s="81"/>
      <c r="E164" s="81"/>
    </row>
    <row r="165" spans="1:7" x14ac:dyDescent="0.2">
      <c r="A165" s="81"/>
      <c r="B165" s="82"/>
      <c r="C165" s="81"/>
      <c r="D165" s="81"/>
      <c r="E165" s="81"/>
    </row>
    <row r="166" spans="1:7" x14ac:dyDescent="0.2">
      <c r="A166" s="81"/>
      <c r="B166" s="80"/>
      <c r="C166" s="81"/>
      <c r="D166" s="81"/>
      <c r="E166" s="81"/>
    </row>
    <row r="167" spans="1:7" x14ac:dyDescent="0.2">
      <c r="A167" s="81"/>
      <c r="B167" s="82"/>
      <c r="C167" s="81"/>
      <c r="D167" s="81"/>
      <c r="E167" s="81"/>
    </row>
    <row r="168" spans="1:7" x14ac:dyDescent="0.2">
      <c r="A168" s="81"/>
      <c r="B168" s="82"/>
      <c r="C168" s="81" t="s">
        <v>158</v>
      </c>
      <c r="D168" s="81"/>
      <c r="E168" s="81"/>
      <c r="G168" s="51" t="s">
        <v>160</v>
      </c>
    </row>
    <row r="169" spans="1:7" x14ac:dyDescent="0.2">
      <c r="A169" s="81"/>
      <c r="B169" s="82"/>
      <c r="C169" s="81" t="s">
        <v>159</v>
      </c>
      <c r="D169" s="81"/>
      <c r="E169" s="81"/>
      <c r="G169" s="51" t="s">
        <v>161</v>
      </c>
    </row>
    <row r="170" spans="1:7" x14ac:dyDescent="0.2">
      <c r="B170" s="83"/>
    </row>
    <row r="171" spans="1:7" x14ac:dyDescent="0.2">
      <c r="A171" s="78"/>
      <c r="B171" s="77"/>
    </row>
    <row r="173" spans="1:7" x14ac:dyDescent="0.2">
      <c r="A173" s="84"/>
      <c r="B173" s="77"/>
    </row>
    <row r="174" spans="1:7" x14ac:dyDescent="0.2">
      <c r="B174" s="83"/>
    </row>
    <row r="175" spans="1:7" x14ac:dyDescent="0.2">
      <c r="B175" s="83"/>
    </row>
    <row r="176" spans="1:7" x14ac:dyDescent="0.2">
      <c r="A176" s="84"/>
      <c r="B176" s="77"/>
    </row>
    <row r="177" spans="1:2" x14ac:dyDescent="0.2">
      <c r="B177" s="83"/>
    </row>
    <row r="178" spans="1:2" x14ac:dyDescent="0.2">
      <c r="B178" s="83"/>
    </row>
    <row r="179" spans="1:2" x14ac:dyDescent="0.2">
      <c r="A179" s="78"/>
      <c r="B179" s="77"/>
    </row>
    <row r="180" spans="1:2" x14ac:dyDescent="0.2">
      <c r="A180" s="78"/>
      <c r="B180" s="77"/>
    </row>
    <row r="181" spans="1:2" x14ac:dyDescent="0.2">
      <c r="A181" s="52"/>
      <c r="B181" s="77"/>
    </row>
    <row r="183" spans="1:2" ht="15.75" x14ac:dyDescent="0.25">
      <c r="B183" s="8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2023-05-30T06:26:28Z</dcterms:modified>
</cp:coreProperties>
</file>